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ink/ink1.xml" ContentType="application/inkml+xml"/>
  <Override PartName="/xl/drawings/drawing2.xml" ContentType="application/vnd.openxmlformats-officedocument.drawing+xml"/>
  <Override PartName="/xl/ink/ink2.xml" ContentType="application/inkml+xml"/>
  <Override PartName="/xl/drawings/drawing3.xml" ContentType="application/vnd.openxmlformats-officedocument.drawing+xml"/>
  <Override PartName="/xl/ink/ink3.xml" ContentType="application/inkml+xml"/>
  <Override PartName="/xl/drawings/drawing4.xml" ContentType="application/vnd.openxmlformats-officedocument.drawing+xml"/>
  <Override PartName="/xl/ink/ink4.xml" ContentType="application/inkml+xml"/>
  <Override PartName="/xl/drawings/drawing5.xml" ContentType="application/vnd.openxmlformats-officedocument.drawing+xml"/>
  <Override PartName="/xl/ink/ink5.xml" ContentType="application/inkml+xml"/>
  <Override PartName="/xl/ink/ink6.xml" ContentType="application/inkml+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29"/>
  <workbookPr defaultThemeVersion="166925"/>
  <mc:AlternateContent xmlns:mc="http://schemas.openxmlformats.org/markup-compatibility/2006">
    <mc:Choice Requires="x15">
      <x15ac:absPath xmlns:x15ac="http://schemas.microsoft.com/office/spreadsheetml/2010/11/ac" url="https://d.docs.live.net/68eb92b59b541314/"/>
    </mc:Choice>
  </mc:AlternateContent>
  <xr:revisionPtr revIDLastSave="193" documentId="8_{160321A5-475C-490C-9112-00C2891F634D}" xr6:coauthVersionLast="43" xr6:coauthVersionMax="43" xr10:uidLastSave="{6BB15B73-62AD-42D3-9C7E-0ACEAC1484B8}"/>
  <bookViews>
    <workbookView xWindow="7035" yWindow="2625" windowWidth="8542" windowHeight="7283" firstSheet="1" activeTab="2" xr2:uid="{1C793712-496A-4D06-A43E-BD1B2FAFD224}"/>
  </bookViews>
  <sheets>
    <sheet name="Bucket Model" sheetId="1" r:id="rId1"/>
    <sheet name="Random Decades" sheetId="8" r:id="rId2"/>
    <sheet name="Random Decades (Deferred)" sheetId="9" r:id="rId3"/>
    <sheet name="Random Decades (No Bonds)" sheetId="10" r:id="rId4"/>
    <sheet name="Random Decades (No Cash)" sheetId="12" r:id="rId5"/>
  </sheets>
  <externalReferences>
    <externalReference r:id="rId6"/>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M12" i="12" l="1"/>
  <c r="L12" i="12"/>
  <c r="T83" i="12"/>
  <c r="R83" i="12"/>
  <c r="T82" i="12"/>
  <c r="T81" i="12"/>
  <c r="T80" i="12"/>
  <c r="AA79" i="12"/>
  <c r="Z79" i="12"/>
  <c r="Y79" i="12"/>
  <c r="T79" i="12"/>
  <c r="AA78" i="12"/>
  <c r="Z78" i="12"/>
  <c r="Y78" i="12"/>
  <c r="T78" i="12"/>
  <c r="Q78" i="12"/>
  <c r="AA77" i="12"/>
  <c r="Z77" i="12"/>
  <c r="Y77" i="12"/>
  <c r="T77" i="12"/>
  <c r="Q77" i="12"/>
  <c r="AA76" i="12"/>
  <c r="Z76" i="12"/>
  <c r="Y76" i="12"/>
  <c r="T76" i="12"/>
  <c r="Q76" i="12"/>
  <c r="AA75" i="12"/>
  <c r="Z75" i="12"/>
  <c r="Y75" i="12"/>
  <c r="T75" i="12"/>
  <c r="Q75" i="12"/>
  <c r="AC74" i="12"/>
  <c r="AB77" i="12" s="1"/>
  <c r="AA74" i="12"/>
  <c r="Z74" i="12"/>
  <c r="Y74" i="12"/>
  <c r="Q74" i="12"/>
  <c r="AA73" i="12"/>
  <c r="Z73" i="12"/>
  <c r="Y73" i="12"/>
  <c r="Q73" i="12"/>
  <c r="AA72" i="12"/>
  <c r="Z72" i="12"/>
  <c r="Y72" i="12"/>
  <c r="Q72" i="12"/>
  <c r="AA71" i="12"/>
  <c r="Z71" i="12"/>
  <c r="Y71" i="12"/>
  <c r="Q71" i="12"/>
  <c r="AA70" i="12"/>
  <c r="Z70" i="12"/>
  <c r="Y70" i="12"/>
  <c r="Q70" i="12"/>
  <c r="AA69" i="12"/>
  <c r="Z69" i="12"/>
  <c r="Y69" i="12"/>
  <c r="Q69" i="12"/>
  <c r="AA68" i="12"/>
  <c r="Z68" i="12"/>
  <c r="Y68" i="12"/>
  <c r="Q68" i="12"/>
  <c r="AA67" i="12"/>
  <c r="Z67" i="12"/>
  <c r="Y67" i="12"/>
  <c r="Q67" i="12"/>
  <c r="AA66" i="12"/>
  <c r="Z66" i="12"/>
  <c r="Y66" i="12"/>
  <c r="Q66" i="12"/>
  <c r="AA65" i="12"/>
  <c r="Z65" i="12"/>
  <c r="Y65" i="12"/>
  <c r="Q65" i="12"/>
  <c r="AC64" i="12"/>
  <c r="AB73" i="12" s="1"/>
  <c r="AA64" i="12"/>
  <c r="Z64" i="12"/>
  <c r="Y64" i="12"/>
  <c r="Q64" i="12"/>
  <c r="AA63" i="12"/>
  <c r="Z63" i="12"/>
  <c r="Y63" i="12"/>
  <c r="Q63" i="12"/>
  <c r="AA62" i="12"/>
  <c r="Z62" i="12"/>
  <c r="Y62" i="12"/>
  <c r="Q62" i="12"/>
  <c r="AA61" i="12"/>
  <c r="Z61" i="12"/>
  <c r="Y61" i="12"/>
  <c r="Q61" i="12"/>
  <c r="AA60" i="12"/>
  <c r="Z60" i="12"/>
  <c r="Y60" i="12"/>
  <c r="Q60" i="12"/>
  <c r="AA59" i="12"/>
  <c r="Z59" i="12"/>
  <c r="Y59" i="12"/>
  <c r="Q59" i="12"/>
  <c r="AA58" i="12"/>
  <c r="Z58" i="12"/>
  <c r="Y58" i="12"/>
  <c r="Q58" i="12"/>
  <c r="AA57" i="12"/>
  <c r="Z57" i="12"/>
  <c r="Y57" i="12"/>
  <c r="Q57" i="12"/>
  <c r="AA56" i="12"/>
  <c r="Z56" i="12"/>
  <c r="Y56" i="12"/>
  <c r="Q56" i="12"/>
  <c r="AA55" i="12"/>
  <c r="Z55" i="12"/>
  <c r="Y55" i="12"/>
  <c r="Q55" i="12"/>
  <c r="AC54" i="12"/>
  <c r="AA54" i="12"/>
  <c r="Z54" i="12"/>
  <c r="Y54" i="12"/>
  <c r="Q54" i="12"/>
  <c r="AA53" i="12"/>
  <c r="Z53" i="12"/>
  <c r="Y53" i="12"/>
  <c r="Q53" i="12"/>
  <c r="AA52" i="12"/>
  <c r="Z52" i="12"/>
  <c r="Y52" i="12"/>
  <c r="Q52" i="12"/>
  <c r="AA51" i="12"/>
  <c r="Z51" i="12"/>
  <c r="Y51" i="12"/>
  <c r="Q51" i="12"/>
  <c r="AA50" i="12"/>
  <c r="Z50" i="12"/>
  <c r="Y50" i="12"/>
  <c r="Q50" i="12"/>
  <c r="AA49" i="12"/>
  <c r="Z49" i="12"/>
  <c r="Y49" i="12"/>
  <c r="Q49" i="12"/>
  <c r="AA48" i="12"/>
  <c r="Z48" i="12"/>
  <c r="Y48" i="12"/>
  <c r="Q48" i="12"/>
  <c r="AA47" i="12"/>
  <c r="Z47" i="12"/>
  <c r="Y47" i="12"/>
  <c r="Q47" i="12"/>
  <c r="AA46" i="12"/>
  <c r="Z46" i="12"/>
  <c r="Y46" i="12"/>
  <c r="Q46" i="12"/>
  <c r="AA45" i="12"/>
  <c r="Z45" i="12"/>
  <c r="Y45" i="12"/>
  <c r="Q45" i="12"/>
  <c r="AC44" i="12"/>
  <c r="AB44" i="12" s="1"/>
  <c r="AA44" i="12"/>
  <c r="Z44" i="12"/>
  <c r="Y44" i="12"/>
  <c r="Q44" i="12"/>
  <c r="AA43" i="12"/>
  <c r="Z43" i="12"/>
  <c r="Y43" i="12"/>
  <c r="Q43" i="12"/>
  <c r="AA42" i="12"/>
  <c r="Z42" i="12"/>
  <c r="Y42" i="12"/>
  <c r="Q42" i="12"/>
  <c r="AA41" i="12"/>
  <c r="Z41" i="12"/>
  <c r="Y41" i="12"/>
  <c r="Q41" i="12"/>
  <c r="AA40" i="12"/>
  <c r="Z40" i="12"/>
  <c r="Y40" i="12"/>
  <c r="Q40" i="12"/>
  <c r="AA39" i="12"/>
  <c r="Z39" i="12"/>
  <c r="Y39" i="12"/>
  <c r="Q39" i="12"/>
  <c r="AA38" i="12"/>
  <c r="Z38" i="12"/>
  <c r="Y38" i="12"/>
  <c r="Q38" i="12"/>
  <c r="AA37" i="12"/>
  <c r="Z37" i="12"/>
  <c r="Y37" i="12"/>
  <c r="Q37" i="12"/>
  <c r="AA36" i="12"/>
  <c r="Z36" i="12"/>
  <c r="Y36" i="12"/>
  <c r="Q36" i="12"/>
  <c r="AA35" i="12"/>
  <c r="Z35" i="12"/>
  <c r="Y35" i="12"/>
  <c r="Q35" i="12"/>
  <c r="AC34" i="12"/>
  <c r="AB34" i="12" s="1"/>
  <c r="AA34" i="12"/>
  <c r="Z34" i="12"/>
  <c r="Y34" i="12"/>
  <c r="Q34" i="12"/>
  <c r="AA33" i="12"/>
  <c r="Z33" i="12"/>
  <c r="Y33" i="12"/>
  <c r="Q33" i="12"/>
  <c r="AA32" i="12"/>
  <c r="Z32" i="12"/>
  <c r="Y32" i="12"/>
  <c r="Q32" i="12"/>
  <c r="AA31" i="12"/>
  <c r="Z31" i="12"/>
  <c r="Y31" i="12"/>
  <c r="Q31" i="12"/>
  <c r="AA30" i="12"/>
  <c r="Z30" i="12"/>
  <c r="Y30" i="12"/>
  <c r="Q30" i="12"/>
  <c r="AA29" i="12"/>
  <c r="Z29" i="12"/>
  <c r="Y29" i="12"/>
  <c r="Q29" i="12"/>
  <c r="AA28" i="12"/>
  <c r="Z28" i="12"/>
  <c r="Y28" i="12"/>
  <c r="Q28" i="12"/>
  <c r="AA27" i="12"/>
  <c r="Z27" i="12"/>
  <c r="Y27" i="12"/>
  <c r="Q27" i="12"/>
  <c r="AA26" i="12"/>
  <c r="Z26" i="12"/>
  <c r="Y26" i="12"/>
  <c r="Q26" i="12"/>
  <c r="AA25" i="12"/>
  <c r="Z25" i="12"/>
  <c r="Y25" i="12"/>
  <c r="Q25" i="12"/>
  <c r="AC24" i="12"/>
  <c r="AB27" i="12" s="1"/>
  <c r="AA24" i="12"/>
  <c r="Z24" i="12"/>
  <c r="Y24" i="12"/>
  <c r="Q24" i="12"/>
  <c r="AA23" i="12"/>
  <c r="Z23" i="12"/>
  <c r="Y23" i="12"/>
  <c r="Q23" i="12"/>
  <c r="AA22" i="12"/>
  <c r="Z22" i="12"/>
  <c r="Y22" i="12"/>
  <c r="Q22" i="12"/>
  <c r="AA21" i="12"/>
  <c r="Z21" i="12"/>
  <c r="Y21" i="12"/>
  <c r="Q21" i="12"/>
  <c r="AA20" i="12"/>
  <c r="Z20" i="12"/>
  <c r="Y20" i="12"/>
  <c r="Q20" i="12"/>
  <c r="AA19" i="12"/>
  <c r="Z19" i="12"/>
  <c r="Y19" i="12"/>
  <c r="Q19" i="12"/>
  <c r="AA18" i="12"/>
  <c r="Z18" i="12"/>
  <c r="Y18" i="12"/>
  <c r="Q18" i="12"/>
  <c r="AA17" i="12"/>
  <c r="Z17" i="12"/>
  <c r="Y17" i="12"/>
  <c r="Q17" i="12"/>
  <c r="AA16" i="12"/>
  <c r="Z16" i="12"/>
  <c r="Y16" i="12"/>
  <c r="Q16" i="12"/>
  <c r="AA15" i="12"/>
  <c r="Z15" i="12"/>
  <c r="Y15" i="12"/>
  <c r="Q15" i="12"/>
  <c r="AC14" i="12"/>
  <c r="AB21" i="12" s="1"/>
  <c r="AA14" i="12"/>
  <c r="Z14" i="12"/>
  <c r="Y14" i="12"/>
  <c r="Q14" i="12"/>
  <c r="Q13" i="12"/>
  <c r="W7" i="12"/>
  <c r="D3" i="12" s="1"/>
  <c r="D4" i="12" s="1"/>
  <c r="D5" i="12" s="1"/>
  <c r="D6" i="12" s="1"/>
  <c r="D7" i="12" s="1"/>
  <c r="D8" i="12" s="1"/>
  <c r="D9" i="12" s="1"/>
  <c r="D10" i="12" s="1"/>
  <c r="D11" i="12" s="1"/>
  <c r="D12" i="12" s="1"/>
  <c r="D13" i="12" s="1"/>
  <c r="W6" i="12"/>
  <c r="B5" i="12"/>
  <c r="B6" i="12" s="1"/>
  <c r="B7" i="12" s="1"/>
  <c r="B8" i="12" s="1"/>
  <c r="B9" i="12" s="1"/>
  <c r="B10" i="12" s="1"/>
  <c r="B11" i="12" s="1"/>
  <c r="B12" i="12" s="1"/>
  <c r="B13" i="12" s="1"/>
  <c r="B14" i="12" s="1"/>
  <c r="B15" i="12" s="1"/>
  <c r="B16" i="12" s="1"/>
  <c r="B17" i="12" s="1"/>
  <c r="B18" i="12" s="1"/>
  <c r="B19" i="12" s="1"/>
  <c r="B20" i="12" s="1"/>
  <c r="B21" i="12" s="1"/>
  <c r="B22" i="12" s="1"/>
  <c r="B23" i="12" s="1"/>
  <c r="B24" i="12" s="1"/>
  <c r="B25" i="12" s="1"/>
  <c r="B26" i="12" s="1"/>
  <c r="B27" i="12" s="1"/>
  <c r="B28" i="12" s="1"/>
  <c r="B29" i="12" s="1"/>
  <c r="B30" i="12" s="1"/>
  <c r="B31" i="12" s="1"/>
  <c r="B32" i="12" s="1"/>
  <c r="B33" i="12" s="1"/>
  <c r="B34" i="12" s="1"/>
  <c r="B35" i="12" s="1"/>
  <c r="B36" i="12" s="1"/>
  <c r="B37" i="12" s="1"/>
  <c r="B38" i="12" s="1"/>
  <c r="B39" i="12" s="1"/>
  <c r="B40" i="12" s="1"/>
  <c r="B41" i="12" s="1"/>
  <c r="B42" i="12" s="1"/>
  <c r="B43" i="12" s="1"/>
  <c r="B44" i="12" s="1"/>
  <c r="B45" i="12" s="1"/>
  <c r="B46" i="12" s="1"/>
  <c r="B47" i="12" s="1"/>
  <c r="B48" i="12" s="1"/>
  <c r="B49" i="12" s="1"/>
  <c r="B50" i="12" s="1"/>
  <c r="B51" i="12" s="1"/>
  <c r="B52" i="12" s="1"/>
  <c r="B53" i="12" s="1"/>
  <c r="B54" i="12" s="1"/>
  <c r="B55" i="12" s="1"/>
  <c r="B56" i="12" s="1"/>
  <c r="B57" i="12" s="1"/>
  <c r="B58" i="12" s="1"/>
  <c r="B59" i="12" s="1"/>
  <c r="B60" i="12" s="1"/>
  <c r="B61" i="12" s="1"/>
  <c r="B62" i="12" s="1"/>
  <c r="B63" i="12" s="1"/>
  <c r="B64" i="12" s="1"/>
  <c r="B65" i="12" s="1"/>
  <c r="B66" i="12" s="1"/>
  <c r="B67" i="12" s="1"/>
  <c r="B68" i="12" s="1"/>
  <c r="B69" i="12" s="1"/>
  <c r="B70" i="12" s="1"/>
  <c r="B71" i="12" s="1"/>
  <c r="B72" i="12" s="1"/>
  <c r="B73" i="12" s="1"/>
  <c r="A5" i="12"/>
  <c r="A6" i="12" s="1"/>
  <c r="A7" i="12" s="1"/>
  <c r="A8" i="12" s="1"/>
  <c r="A9" i="12" s="1"/>
  <c r="A10" i="12" s="1"/>
  <c r="A11" i="12" s="1"/>
  <c r="A12" i="12" s="1"/>
  <c r="A13" i="12" s="1"/>
  <c r="A14" i="12" s="1"/>
  <c r="A15" i="12" s="1"/>
  <c r="A16" i="12" s="1"/>
  <c r="A17" i="12" s="1"/>
  <c r="A18" i="12" s="1"/>
  <c r="A19" i="12" s="1"/>
  <c r="A20" i="12" s="1"/>
  <c r="A21" i="12" s="1"/>
  <c r="A22" i="12" s="1"/>
  <c r="A23" i="12" s="1"/>
  <c r="A24" i="12" s="1"/>
  <c r="A25" i="12" s="1"/>
  <c r="A26" i="12" s="1"/>
  <c r="A27" i="12" s="1"/>
  <c r="A28" i="12" s="1"/>
  <c r="A29" i="12" s="1"/>
  <c r="A30" i="12" s="1"/>
  <c r="A31" i="12" s="1"/>
  <c r="A32" i="12" s="1"/>
  <c r="A33" i="12" s="1"/>
  <c r="A34" i="12" s="1"/>
  <c r="A35" i="12" s="1"/>
  <c r="A36" i="12" s="1"/>
  <c r="A37" i="12" s="1"/>
  <c r="A38" i="12" s="1"/>
  <c r="A39" i="12" s="1"/>
  <c r="A40" i="12" s="1"/>
  <c r="A41" i="12" s="1"/>
  <c r="A42" i="12" s="1"/>
  <c r="A43" i="12" s="1"/>
  <c r="A44" i="12" s="1"/>
  <c r="A45" i="12" s="1"/>
  <c r="A46" i="12" s="1"/>
  <c r="A47" i="12" s="1"/>
  <c r="A48" i="12" s="1"/>
  <c r="A49" i="12" s="1"/>
  <c r="A50" i="12" s="1"/>
  <c r="A51" i="12" s="1"/>
  <c r="A52" i="12" s="1"/>
  <c r="A53" i="12" s="1"/>
  <c r="A54" i="12" s="1"/>
  <c r="A55" i="12" s="1"/>
  <c r="A56" i="12" s="1"/>
  <c r="A57" i="12" s="1"/>
  <c r="A58" i="12" s="1"/>
  <c r="A59" i="12" s="1"/>
  <c r="A60" i="12" s="1"/>
  <c r="A61" i="12" s="1"/>
  <c r="A62" i="12" s="1"/>
  <c r="A63" i="12" s="1"/>
  <c r="A64" i="12" s="1"/>
  <c r="A65" i="12" s="1"/>
  <c r="A66" i="12" s="1"/>
  <c r="A67" i="12" s="1"/>
  <c r="A68" i="12" s="1"/>
  <c r="A69" i="12" s="1"/>
  <c r="A70" i="12" s="1"/>
  <c r="A71" i="12" s="1"/>
  <c r="A72" i="12" s="1"/>
  <c r="A73" i="12" s="1"/>
  <c r="AG4" i="12"/>
  <c r="AG5" i="12" s="1"/>
  <c r="AG6" i="12" s="1"/>
  <c r="AG7" i="12" s="1"/>
  <c r="AG8" i="12" s="1"/>
  <c r="AG9" i="12" s="1"/>
  <c r="AG10" i="12" s="1"/>
  <c r="AG11" i="12" s="1"/>
  <c r="AG12" i="12" s="1"/>
  <c r="AG13" i="12" s="1"/>
  <c r="AG14" i="12" s="1"/>
  <c r="AG15" i="12" s="1"/>
  <c r="AG16" i="12" s="1"/>
  <c r="AG17" i="12" s="1"/>
  <c r="AG18" i="12" s="1"/>
  <c r="AG19" i="12" s="1"/>
  <c r="AG20" i="12" s="1"/>
  <c r="AG21" i="12" s="1"/>
  <c r="AG22" i="12" s="1"/>
  <c r="AG23" i="12" s="1"/>
  <c r="AG24" i="12" s="1"/>
  <c r="AG25" i="12" s="1"/>
  <c r="AG26" i="12" s="1"/>
  <c r="AG27" i="12" s="1"/>
  <c r="AG28" i="12" s="1"/>
  <c r="AG29" i="12" s="1"/>
  <c r="AG30" i="12" s="1"/>
  <c r="AG31" i="12" s="1"/>
  <c r="AG32" i="12" s="1"/>
  <c r="AG33" i="12" s="1"/>
  <c r="AG34" i="12" s="1"/>
  <c r="AG35" i="12" s="1"/>
  <c r="AG36" i="12" s="1"/>
  <c r="AG37" i="12" s="1"/>
  <c r="AG38" i="12" s="1"/>
  <c r="AG39" i="12" s="1"/>
  <c r="AG40" i="12" s="1"/>
  <c r="AG41" i="12" s="1"/>
  <c r="AG42" i="12" s="1"/>
  <c r="AG43" i="12" s="1"/>
  <c r="AG44" i="12" s="1"/>
  <c r="AG45" i="12" s="1"/>
  <c r="AG46" i="12" s="1"/>
  <c r="AG47" i="12" s="1"/>
  <c r="AG48" i="12" s="1"/>
  <c r="AG49" i="12" s="1"/>
  <c r="AG50" i="12" s="1"/>
  <c r="AG51" i="12" s="1"/>
  <c r="AG52" i="12" s="1"/>
  <c r="AG53" i="12" s="1"/>
  <c r="AG54" i="12" s="1"/>
  <c r="AG55" i="12" s="1"/>
  <c r="AG56" i="12" s="1"/>
  <c r="AG57" i="12" s="1"/>
  <c r="AG58" i="12" s="1"/>
  <c r="AG59" i="12" s="1"/>
  <c r="AG60" i="12" s="1"/>
  <c r="AG61" i="12" s="1"/>
  <c r="AG62" i="12" s="1"/>
  <c r="AG63" i="12" s="1"/>
  <c r="AG64" i="12" s="1"/>
  <c r="AG65" i="12" s="1"/>
  <c r="AG66" i="12" s="1"/>
  <c r="AG67" i="12" s="1"/>
  <c r="AG68" i="12" s="1"/>
  <c r="AG69" i="12" s="1"/>
  <c r="AG70" i="12" s="1"/>
  <c r="AG71" i="12" s="1"/>
  <c r="AG72" i="12" s="1"/>
  <c r="AG73" i="12" s="1"/>
  <c r="AG74" i="12" s="1"/>
  <c r="AG75" i="12" s="1"/>
  <c r="AG76" i="12" s="1"/>
  <c r="AG77" i="12" s="1"/>
  <c r="AG78" i="12" s="1"/>
  <c r="AG79" i="12" s="1"/>
  <c r="AG80" i="12" s="1"/>
  <c r="AG81" i="12" s="1"/>
  <c r="AG82" i="12" s="1"/>
  <c r="AG83" i="12" s="1"/>
  <c r="AG84" i="12" s="1"/>
  <c r="AG85" i="12" s="1"/>
  <c r="AG86" i="12" s="1"/>
  <c r="AG87" i="12" s="1"/>
  <c r="AG88" i="12" s="1"/>
  <c r="AG89" i="12" s="1"/>
  <c r="AG90" i="12" s="1"/>
  <c r="AG91" i="12" s="1"/>
  <c r="AG92" i="12" s="1"/>
  <c r="AG93" i="12" s="1"/>
  <c r="AG94" i="12" s="1"/>
  <c r="AG95" i="12" s="1"/>
  <c r="AG96" i="12" s="1"/>
  <c r="AG97" i="12" s="1"/>
  <c r="AG98" i="12" s="1"/>
  <c r="AG99" i="12" s="1"/>
  <c r="AG100" i="12" s="1"/>
  <c r="AG101" i="12" s="1"/>
  <c r="AG102" i="12" s="1"/>
  <c r="AG103" i="12" s="1"/>
  <c r="AG104" i="12" s="1"/>
  <c r="AG105" i="12" s="1"/>
  <c r="AG106" i="12" s="1"/>
  <c r="AG107" i="12" s="1"/>
  <c r="AG108" i="12" s="1"/>
  <c r="AG109" i="12" s="1"/>
  <c r="AG110" i="12" s="1"/>
  <c r="AG111" i="12" s="1"/>
  <c r="AG112" i="12" s="1"/>
  <c r="AG113" i="12" s="1"/>
  <c r="AG114" i="12" s="1"/>
  <c r="AG115" i="12" s="1"/>
  <c r="AG116" i="12" s="1"/>
  <c r="AG117" i="12" s="1"/>
  <c r="AG118" i="12" s="1"/>
  <c r="AG119" i="12" s="1"/>
  <c r="AG120" i="12" s="1"/>
  <c r="AE4" i="12"/>
  <c r="AE5" i="12" s="1"/>
  <c r="AE6" i="12" s="1"/>
  <c r="AE7" i="12" s="1"/>
  <c r="AE8" i="12" s="1"/>
  <c r="AE9" i="12" s="1"/>
  <c r="AE10" i="12" s="1"/>
  <c r="AE11" i="12" s="1"/>
  <c r="AE12" i="12" s="1"/>
  <c r="AE13" i="12" s="1"/>
  <c r="AE14" i="12" s="1"/>
  <c r="AE15" i="12" s="1"/>
  <c r="AE16" i="12" s="1"/>
  <c r="AE17" i="12" s="1"/>
  <c r="AE18" i="12" s="1"/>
  <c r="AE19" i="12" s="1"/>
  <c r="AE20" i="12" s="1"/>
  <c r="AE21" i="12" s="1"/>
  <c r="AE22" i="12" s="1"/>
  <c r="AE23" i="12" s="1"/>
  <c r="AE24" i="12" s="1"/>
  <c r="AE25" i="12" s="1"/>
  <c r="AE26" i="12" s="1"/>
  <c r="AE27" i="12" s="1"/>
  <c r="AE28" i="12" s="1"/>
  <c r="AE29" i="12" s="1"/>
  <c r="AE30" i="12" s="1"/>
  <c r="AE31" i="12" s="1"/>
  <c r="AE32" i="12" s="1"/>
  <c r="AE33" i="12" s="1"/>
  <c r="AE34" i="12" s="1"/>
  <c r="AE35" i="12" s="1"/>
  <c r="AE36" i="12" s="1"/>
  <c r="AE37" i="12" s="1"/>
  <c r="AE38" i="12" s="1"/>
  <c r="AE39" i="12" s="1"/>
  <c r="AE40" i="12" s="1"/>
  <c r="AE41" i="12" s="1"/>
  <c r="AE42" i="12" s="1"/>
  <c r="AE43" i="12" s="1"/>
  <c r="AE44" i="12" s="1"/>
  <c r="AE45" i="12" s="1"/>
  <c r="AE46" i="12" s="1"/>
  <c r="AE47" i="12" s="1"/>
  <c r="AE48" i="12" s="1"/>
  <c r="AE49" i="12" s="1"/>
  <c r="AE50" i="12" s="1"/>
  <c r="AE51" i="12" s="1"/>
  <c r="AE52" i="12" s="1"/>
  <c r="AE53" i="12" s="1"/>
  <c r="AE54" i="12" s="1"/>
  <c r="AE55" i="12" s="1"/>
  <c r="AE56" i="12" s="1"/>
  <c r="AE57" i="12" s="1"/>
  <c r="AE58" i="12" s="1"/>
  <c r="AE59" i="12" s="1"/>
  <c r="AE60" i="12" s="1"/>
  <c r="AE61" i="12" s="1"/>
  <c r="AE62" i="12" s="1"/>
  <c r="AE63" i="12" s="1"/>
  <c r="AE64" i="12" s="1"/>
  <c r="AE65" i="12" s="1"/>
  <c r="AE66" i="12" s="1"/>
  <c r="AE67" i="12" s="1"/>
  <c r="AE68" i="12" s="1"/>
  <c r="AE69" i="12" s="1"/>
  <c r="AE70" i="12" s="1"/>
  <c r="AE71" i="12" s="1"/>
  <c r="AE72" i="12" s="1"/>
  <c r="AE73" i="12" s="1"/>
  <c r="AE74" i="12" s="1"/>
  <c r="AE75" i="12" s="1"/>
  <c r="AE76" i="12" s="1"/>
  <c r="AE77" i="12" s="1"/>
  <c r="AE78" i="12" s="1"/>
  <c r="AE79" i="12" s="1"/>
  <c r="AE80" i="12" s="1"/>
  <c r="AE81" i="12" s="1"/>
  <c r="AE82" i="12" s="1"/>
  <c r="AE83" i="12" s="1"/>
  <c r="AE84" i="12" s="1"/>
  <c r="AE85" i="12" s="1"/>
  <c r="AE86" i="12" s="1"/>
  <c r="AE87" i="12" s="1"/>
  <c r="AE88" i="12" s="1"/>
  <c r="AE89" i="12" s="1"/>
  <c r="AE90" i="12" s="1"/>
  <c r="AE91" i="12" s="1"/>
  <c r="AE92" i="12" s="1"/>
  <c r="AE93" i="12" s="1"/>
  <c r="AE94" i="12" s="1"/>
  <c r="AE95" i="12" s="1"/>
  <c r="AE96" i="12" s="1"/>
  <c r="AE97" i="12" s="1"/>
  <c r="AE98" i="12" s="1"/>
  <c r="AE99" i="12" s="1"/>
  <c r="AE100" i="12" s="1"/>
  <c r="AE101" i="12" s="1"/>
  <c r="AE102" i="12" s="1"/>
  <c r="AE103" i="12" s="1"/>
  <c r="AE104" i="12" s="1"/>
  <c r="AE105" i="12" s="1"/>
  <c r="AE106" i="12" s="1"/>
  <c r="AE107" i="12" s="1"/>
  <c r="AE108" i="12" s="1"/>
  <c r="AE109" i="12" s="1"/>
  <c r="AE110" i="12" s="1"/>
  <c r="AE111" i="12" s="1"/>
  <c r="AE112" i="12" s="1"/>
  <c r="AE113" i="12" s="1"/>
  <c r="AE114" i="12" s="1"/>
  <c r="AE115" i="12" s="1"/>
  <c r="AE116" i="12" s="1"/>
  <c r="AE117" i="12" s="1"/>
  <c r="AE118" i="12" s="1"/>
  <c r="AE119" i="12" s="1"/>
  <c r="AE120" i="12" s="1"/>
  <c r="B4" i="12"/>
  <c r="A4" i="12"/>
  <c r="AG3" i="12"/>
  <c r="W3" i="12"/>
  <c r="W13" i="12" s="1"/>
  <c r="W15" i="12" s="1"/>
  <c r="T83" i="10"/>
  <c r="R83" i="10"/>
  <c r="T82" i="10"/>
  <c r="T81" i="10"/>
  <c r="T80" i="10"/>
  <c r="AA79" i="10"/>
  <c r="Z79" i="10"/>
  <c r="Y79" i="10"/>
  <c r="T79" i="10"/>
  <c r="AA78" i="10"/>
  <c r="Z78" i="10"/>
  <c r="Y78" i="10"/>
  <c r="T78" i="10"/>
  <c r="AA77" i="10"/>
  <c r="Z77" i="10"/>
  <c r="Y77" i="10"/>
  <c r="T77" i="10"/>
  <c r="AA76" i="10"/>
  <c r="Z76" i="10"/>
  <c r="Y76" i="10"/>
  <c r="T76" i="10"/>
  <c r="AA75" i="10"/>
  <c r="Z75" i="10"/>
  <c r="Y75" i="10"/>
  <c r="T75" i="10"/>
  <c r="AC74" i="10"/>
  <c r="AB76" i="10" s="1"/>
  <c r="AA74" i="10"/>
  <c r="Z74" i="10"/>
  <c r="Y74" i="10"/>
  <c r="AA73" i="10"/>
  <c r="Z73" i="10"/>
  <c r="Y73" i="10"/>
  <c r="AA72" i="10"/>
  <c r="Z72" i="10"/>
  <c r="Y72" i="10"/>
  <c r="AA71" i="10"/>
  <c r="Z71" i="10"/>
  <c r="Y71" i="10"/>
  <c r="AA70" i="10"/>
  <c r="Z70" i="10"/>
  <c r="Y70" i="10"/>
  <c r="AA69" i="10"/>
  <c r="Z69" i="10"/>
  <c r="Y69" i="10"/>
  <c r="AA68" i="10"/>
  <c r="Z68" i="10"/>
  <c r="Y68" i="10"/>
  <c r="AA67" i="10"/>
  <c r="Z67" i="10"/>
  <c r="Y67" i="10"/>
  <c r="AA66" i="10"/>
  <c r="Z66" i="10"/>
  <c r="Y66" i="10"/>
  <c r="AA65" i="10"/>
  <c r="Z65" i="10"/>
  <c r="Y65" i="10"/>
  <c r="AC64" i="10"/>
  <c r="AB72" i="10" s="1"/>
  <c r="AA64" i="10"/>
  <c r="Z64" i="10"/>
  <c r="Y64" i="10"/>
  <c r="AA63" i="10"/>
  <c r="Z63" i="10"/>
  <c r="Y63" i="10"/>
  <c r="AA62" i="10"/>
  <c r="Z62" i="10"/>
  <c r="Y62" i="10"/>
  <c r="AA61" i="10"/>
  <c r="Z61" i="10"/>
  <c r="Y61" i="10"/>
  <c r="AA60" i="10"/>
  <c r="Z60" i="10"/>
  <c r="Y60" i="10"/>
  <c r="AA59" i="10"/>
  <c r="Z59" i="10"/>
  <c r="Y59" i="10"/>
  <c r="AA58" i="10"/>
  <c r="Z58" i="10"/>
  <c r="Y58" i="10"/>
  <c r="AA57" i="10"/>
  <c r="Z57" i="10"/>
  <c r="Y57" i="10"/>
  <c r="AA56" i="10"/>
  <c r="Z56" i="10"/>
  <c r="Y56" i="10"/>
  <c r="AA55" i="10"/>
  <c r="Z55" i="10"/>
  <c r="Y55" i="10"/>
  <c r="AC54" i="10"/>
  <c r="AB54" i="10" s="1"/>
  <c r="AA54" i="10"/>
  <c r="Z54" i="10"/>
  <c r="Y54" i="10"/>
  <c r="AA53" i="10"/>
  <c r="Z53" i="10"/>
  <c r="Y53" i="10"/>
  <c r="AA52" i="10"/>
  <c r="Z52" i="10"/>
  <c r="Y52" i="10"/>
  <c r="AA51" i="10"/>
  <c r="Z51" i="10"/>
  <c r="Y51" i="10"/>
  <c r="AA50" i="10"/>
  <c r="Z50" i="10"/>
  <c r="Y50" i="10"/>
  <c r="AA49" i="10"/>
  <c r="Z49" i="10"/>
  <c r="Y49" i="10"/>
  <c r="AA48" i="10"/>
  <c r="Z48" i="10"/>
  <c r="Y48" i="10"/>
  <c r="AA47" i="10"/>
  <c r="Z47" i="10"/>
  <c r="Y47" i="10"/>
  <c r="AA46" i="10"/>
  <c r="Z46" i="10"/>
  <c r="Y46" i="10"/>
  <c r="AA45" i="10"/>
  <c r="Z45" i="10"/>
  <c r="Y45" i="10"/>
  <c r="AC44" i="10"/>
  <c r="AB52" i="10" s="1"/>
  <c r="AA44" i="10"/>
  <c r="Z44" i="10"/>
  <c r="Y44" i="10"/>
  <c r="AA43" i="10"/>
  <c r="Z43" i="10"/>
  <c r="Y43" i="10"/>
  <c r="AA42" i="10"/>
  <c r="Z42" i="10"/>
  <c r="Y42" i="10"/>
  <c r="AA41" i="10"/>
  <c r="Z41" i="10"/>
  <c r="Y41" i="10"/>
  <c r="AA40" i="10"/>
  <c r="Z40" i="10"/>
  <c r="Y40" i="10"/>
  <c r="AA39" i="10"/>
  <c r="Z39" i="10"/>
  <c r="Y39" i="10"/>
  <c r="AA38" i="10"/>
  <c r="Z38" i="10"/>
  <c r="Y38" i="10"/>
  <c r="AA37" i="10"/>
  <c r="Z37" i="10"/>
  <c r="Y37" i="10"/>
  <c r="AA36" i="10"/>
  <c r="Z36" i="10"/>
  <c r="Y36" i="10"/>
  <c r="AA35" i="10"/>
  <c r="Z35" i="10"/>
  <c r="Y35" i="10"/>
  <c r="AC34" i="10"/>
  <c r="AB34" i="10" s="1"/>
  <c r="AA34" i="10"/>
  <c r="Z34" i="10"/>
  <c r="Y34" i="10"/>
  <c r="AA33" i="10"/>
  <c r="Z33" i="10"/>
  <c r="Y33" i="10"/>
  <c r="AA32" i="10"/>
  <c r="Z32" i="10"/>
  <c r="Y32" i="10"/>
  <c r="AA31" i="10"/>
  <c r="Z31" i="10"/>
  <c r="Y31" i="10"/>
  <c r="AA30" i="10"/>
  <c r="Z30" i="10"/>
  <c r="Y30" i="10"/>
  <c r="AA29" i="10"/>
  <c r="Z29" i="10"/>
  <c r="Y29" i="10"/>
  <c r="AA28" i="10"/>
  <c r="Z28" i="10"/>
  <c r="Y28" i="10"/>
  <c r="AA27" i="10"/>
  <c r="Z27" i="10"/>
  <c r="Y27" i="10"/>
  <c r="AA26" i="10"/>
  <c r="Z26" i="10"/>
  <c r="Y26" i="10"/>
  <c r="AA25" i="10"/>
  <c r="Z25" i="10"/>
  <c r="Y25" i="10"/>
  <c r="A25" i="10"/>
  <c r="A26" i="10" s="1"/>
  <c r="A27" i="10" s="1"/>
  <c r="A28" i="10" s="1"/>
  <c r="A29" i="10" s="1"/>
  <c r="A30" i="10" s="1"/>
  <c r="A31" i="10" s="1"/>
  <c r="A32" i="10" s="1"/>
  <c r="A33" i="10" s="1"/>
  <c r="A34" i="10" s="1"/>
  <c r="A35" i="10" s="1"/>
  <c r="A36" i="10" s="1"/>
  <c r="A37" i="10" s="1"/>
  <c r="A38" i="10" s="1"/>
  <c r="A39" i="10" s="1"/>
  <c r="A40" i="10" s="1"/>
  <c r="A41" i="10" s="1"/>
  <c r="A42" i="10" s="1"/>
  <c r="A43" i="10" s="1"/>
  <c r="A44" i="10" s="1"/>
  <c r="A45" i="10" s="1"/>
  <c r="A46" i="10" s="1"/>
  <c r="A47" i="10" s="1"/>
  <c r="A48" i="10" s="1"/>
  <c r="A49" i="10" s="1"/>
  <c r="A50" i="10" s="1"/>
  <c r="A51" i="10" s="1"/>
  <c r="A52" i="10" s="1"/>
  <c r="A53" i="10" s="1"/>
  <c r="A54" i="10" s="1"/>
  <c r="A55" i="10" s="1"/>
  <c r="A56" i="10" s="1"/>
  <c r="A57" i="10" s="1"/>
  <c r="A58" i="10" s="1"/>
  <c r="A59" i="10" s="1"/>
  <c r="A60" i="10" s="1"/>
  <c r="A61" i="10" s="1"/>
  <c r="A62" i="10" s="1"/>
  <c r="A63" i="10" s="1"/>
  <c r="A64" i="10" s="1"/>
  <c r="A65" i="10" s="1"/>
  <c r="A66" i="10" s="1"/>
  <c r="A67" i="10" s="1"/>
  <c r="A68" i="10" s="1"/>
  <c r="A69" i="10" s="1"/>
  <c r="A70" i="10" s="1"/>
  <c r="A71" i="10" s="1"/>
  <c r="A72" i="10" s="1"/>
  <c r="A73" i="10" s="1"/>
  <c r="AC24" i="10"/>
  <c r="AB28" i="10" s="1"/>
  <c r="AA24" i="10"/>
  <c r="Z24" i="10"/>
  <c r="Y24" i="10"/>
  <c r="AA23" i="10"/>
  <c r="Z23" i="10"/>
  <c r="Y23" i="10"/>
  <c r="AG22" i="10"/>
  <c r="AG23" i="10" s="1"/>
  <c r="AG24" i="10" s="1"/>
  <c r="AG25" i="10" s="1"/>
  <c r="AG26" i="10" s="1"/>
  <c r="AG27" i="10" s="1"/>
  <c r="AG28" i="10" s="1"/>
  <c r="AG29" i="10" s="1"/>
  <c r="AG30" i="10" s="1"/>
  <c r="AG31" i="10" s="1"/>
  <c r="AG32" i="10" s="1"/>
  <c r="AG33" i="10" s="1"/>
  <c r="AG34" i="10" s="1"/>
  <c r="AG35" i="10" s="1"/>
  <c r="AG36" i="10" s="1"/>
  <c r="AG37" i="10" s="1"/>
  <c r="AG38" i="10" s="1"/>
  <c r="AG39" i="10" s="1"/>
  <c r="AG40" i="10" s="1"/>
  <c r="AG41" i="10" s="1"/>
  <c r="AG42" i="10" s="1"/>
  <c r="AG43" i="10" s="1"/>
  <c r="AG44" i="10" s="1"/>
  <c r="AG45" i="10" s="1"/>
  <c r="AG46" i="10" s="1"/>
  <c r="AG47" i="10" s="1"/>
  <c r="AG48" i="10" s="1"/>
  <c r="AG49" i="10" s="1"/>
  <c r="AG50" i="10" s="1"/>
  <c r="AG51" i="10" s="1"/>
  <c r="AG52" i="10" s="1"/>
  <c r="AG53" i="10" s="1"/>
  <c r="AG54" i="10" s="1"/>
  <c r="AG55" i="10" s="1"/>
  <c r="AG56" i="10" s="1"/>
  <c r="AG57" i="10" s="1"/>
  <c r="AG58" i="10" s="1"/>
  <c r="AG59" i="10" s="1"/>
  <c r="AG60" i="10" s="1"/>
  <c r="AG61" i="10" s="1"/>
  <c r="AG62" i="10" s="1"/>
  <c r="AG63" i="10" s="1"/>
  <c r="AG64" i="10" s="1"/>
  <c r="AG65" i="10" s="1"/>
  <c r="AG66" i="10" s="1"/>
  <c r="AG67" i="10" s="1"/>
  <c r="AG68" i="10" s="1"/>
  <c r="AG69" i="10" s="1"/>
  <c r="AG70" i="10" s="1"/>
  <c r="AG71" i="10" s="1"/>
  <c r="AG72" i="10" s="1"/>
  <c r="AG73" i="10" s="1"/>
  <c r="AG74" i="10" s="1"/>
  <c r="AG75" i="10" s="1"/>
  <c r="AG76" i="10" s="1"/>
  <c r="AG77" i="10" s="1"/>
  <c r="AG78" i="10" s="1"/>
  <c r="AG79" i="10" s="1"/>
  <c r="AG80" i="10" s="1"/>
  <c r="AG81" i="10" s="1"/>
  <c r="AG82" i="10" s="1"/>
  <c r="AG83" i="10" s="1"/>
  <c r="AG84" i="10" s="1"/>
  <c r="AG85" i="10" s="1"/>
  <c r="AG86" i="10" s="1"/>
  <c r="AG87" i="10" s="1"/>
  <c r="AG88" i="10" s="1"/>
  <c r="AG89" i="10" s="1"/>
  <c r="AG90" i="10" s="1"/>
  <c r="AG91" i="10" s="1"/>
  <c r="AG92" i="10" s="1"/>
  <c r="AG93" i="10" s="1"/>
  <c r="AG94" i="10" s="1"/>
  <c r="AG95" i="10" s="1"/>
  <c r="AG96" i="10" s="1"/>
  <c r="AG97" i="10" s="1"/>
  <c r="AG98" i="10" s="1"/>
  <c r="AG99" i="10" s="1"/>
  <c r="AG100" i="10" s="1"/>
  <c r="AG101" i="10" s="1"/>
  <c r="AG102" i="10" s="1"/>
  <c r="AG103" i="10" s="1"/>
  <c r="AG104" i="10" s="1"/>
  <c r="AG105" i="10" s="1"/>
  <c r="AG106" i="10" s="1"/>
  <c r="AG107" i="10" s="1"/>
  <c r="AG108" i="10" s="1"/>
  <c r="AG109" i="10" s="1"/>
  <c r="AG110" i="10" s="1"/>
  <c r="AG111" i="10" s="1"/>
  <c r="AG112" i="10" s="1"/>
  <c r="AG113" i="10" s="1"/>
  <c r="AG114" i="10" s="1"/>
  <c r="AG115" i="10" s="1"/>
  <c r="AG116" i="10" s="1"/>
  <c r="AG117" i="10" s="1"/>
  <c r="AG118" i="10" s="1"/>
  <c r="AG119" i="10" s="1"/>
  <c r="AG120" i="10" s="1"/>
  <c r="AA22" i="10"/>
  <c r="Z22" i="10"/>
  <c r="Y22" i="10"/>
  <c r="AA21" i="10"/>
  <c r="Z21" i="10"/>
  <c r="Y21" i="10"/>
  <c r="AA20" i="10"/>
  <c r="Z20" i="10"/>
  <c r="Y20" i="10"/>
  <c r="AA19" i="10"/>
  <c r="Z19" i="10"/>
  <c r="Y19" i="10"/>
  <c r="AA18" i="10"/>
  <c r="Z18" i="10"/>
  <c r="Y18" i="10"/>
  <c r="AA17" i="10"/>
  <c r="Z17" i="10"/>
  <c r="Y17" i="10"/>
  <c r="AH16" i="10"/>
  <c r="AA16" i="10"/>
  <c r="Z16" i="10"/>
  <c r="Y16" i="10"/>
  <c r="AA15" i="10"/>
  <c r="Z15" i="10"/>
  <c r="Y15" i="10"/>
  <c r="AC14" i="10"/>
  <c r="AB22" i="10" s="1"/>
  <c r="AA14" i="10"/>
  <c r="Z14" i="10"/>
  <c r="Y14" i="10"/>
  <c r="W7" i="10"/>
  <c r="D3" i="10" s="1"/>
  <c r="W6" i="10"/>
  <c r="B6" i="10"/>
  <c r="B7" i="10" s="1"/>
  <c r="B8" i="10" s="1"/>
  <c r="B9" i="10" s="1"/>
  <c r="B10" i="10" s="1"/>
  <c r="B11" i="10" s="1"/>
  <c r="B12" i="10" s="1"/>
  <c r="B13" i="10" s="1"/>
  <c r="B14" i="10" s="1"/>
  <c r="B15" i="10" s="1"/>
  <c r="B16" i="10" s="1"/>
  <c r="B17" i="10" s="1"/>
  <c r="B18" i="10" s="1"/>
  <c r="B19" i="10" s="1"/>
  <c r="B20" i="10" s="1"/>
  <c r="B21" i="10" s="1"/>
  <c r="B22" i="10" s="1"/>
  <c r="B23" i="10" s="1"/>
  <c r="B24" i="10" s="1"/>
  <c r="B25" i="10" s="1"/>
  <c r="B26" i="10" s="1"/>
  <c r="B27" i="10" s="1"/>
  <c r="B28" i="10" s="1"/>
  <c r="B29" i="10" s="1"/>
  <c r="B30" i="10" s="1"/>
  <c r="B31" i="10" s="1"/>
  <c r="B32" i="10" s="1"/>
  <c r="B33" i="10" s="1"/>
  <c r="B34" i="10" s="1"/>
  <c r="B35" i="10" s="1"/>
  <c r="B36" i="10" s="1"/>
  <c r="B37" i="10" s="1"/>
  <c r="B38" i="10" s="1"/>
  <c r="B39" i="10" s="1"/>
  <c r="B40" i="10" s="1"/>
  <c r="B41" i="10" s="1"/>
  <c r="B42" i="10" s="1"/>
  <c r="B43" i="10" s="1"/>
  <c r="B44" i="10" s="1"/>
  <c r="B45" i="10" s="1"/>
  <c r="B46" i="10" s="1"/>
  <c r="B47" i="10" s="1"/>
  <c r="B48" i="10" s="1"/>
  <c r="B49" i="10" s="1"/>
  <c r="B50" i="10" s="1"/>
  <c r="B51" i="10" s="1"/>
  <c r="B52" i="10" s="1"/>
  <c r="B53" i="10" s="1"/>
  <c r="B54" i="10" s="1"/>
  <c r="B55" i="10" s="1"/>
  <c r="B56" i="10" s="1"/>
  <c r="B57" i="10" s="1"/>
  <c r="B58" i="10" s="1"/>
  <c r="B59" i="10" s="1"/>
  <c r="B60" i="10" s="1"/>
  <c r="B61" i="10" s="1"/>
  <c r="B62" i="10" s="1"/>
  <c r="B63" i="10" s="1"/>
  <c r="B64" i="10" s="1"/>
  <c r="B65" i="10" s="1"/>
  <c r="B66" i="10" s="1"/>
  <c r="B67" i="10" s="1"/>
  <c r="B68" i="10" s="1"/>
  <c r="B69" i="10" s="1"/>
  <c r="B70" i="10" s="1"/>
  <c r="B71" i="10" s="1"/>
  <c r="B72" i="10" s="1"/>
  <c r="B73" i="10" s="1"/>
  <c r="A6" i="10"/>
  <c r="A7" i="10" s="1"/>
  <c r="A8" i="10" s="1"/>
  <c r="A9" i="10" s="1"/>
  <c r="A10" i="10" s="1"/>
  <c r="A11" i="10" s="1"/>
  <c r="A12" i="10" s="1"/>
  <c r="A13" i="10" s="1"/>
  <c r="A14" i="10" s="1"/>
  <c r="A15" i="10" s="1"/>
  <c r="A16" i="10" s="1"/>
  <c r="A17" i="10" s="1"/>
  <c r="A18" i="10" s="1"/>
  <c r="A19" i="10" s="1"/>
  <c r="A20" i="10" s="1"/>
  <c r="A21" i="10" s="1"/>
  <c r="A22" i="10" s="1"/>
  <c r="A23" i="10" s="1"/>
  <c r="A24" i="10" s="1"/>
  <c r="A5" i="10"/>
  <c r="AG4" i="10"/>
  <c r="AG5" i="10" s="1"/>
  <c r="AG6" i="10" s="1"/>
  <c r="AG7" i="10" s="1"/>
  <c r="AG8" i="10" s="1"/>
  <c r="AG9" i="10" s="1"/>
  <c r="AG10" i="10" s="1"/>
  <c r="AG11" i="10" s="1"/>
  <c r="AG12" i="10" s="1"/>
  <c r="AG13" i="10" s="1"/>
  <c r="AG14" i="10" s="1"/>
  <c r="AG15" i="10" s="1"/>
  <c r="AG16" i="10" s="1"/>
  <c r="AG17" i="10" s="1"/>
  <c r="AG18" i="10" s="1"/>
  <c r="AG19" i="10" s="1"/>
  <c r="AG20" i="10" s="1"/>
  <c r="AG21" i="10" s="1"/>
  <c r="AE4" i="10"/>
  <c r="AE5" i="10" s="1"/>
  <c r="AE6" i="10" s="1"/>
  <c r="AE7" i="10" s="1"/>
  <c r="AE8" i="10" s="1"/>
  <c r="AE9" i="10" s="1"/>
  <c r="AE10" i="10" s="1"/>
  <c r="AE11" i="10" s="1"/>
  <c r="AE12" i="10" s="1"/>
  <c r="AE13" i="10" s="1"/>
  <c r="AE14" i="10" s="1"/>
  <c r="AE15" i="10" s="1"/>
  <c r="AE16" i="10" s="1"/>
  <c r="AE17" i="10" s="1"/>
  <c r="AE18" i="10" s="1"/>
  <c r="AE19" i="10" s="1"/>
  <c r="AE20" i="10" s="1"/>
  <c r="AE21" i="10" s="1"/>
  <c r="AE22" i="10" s="1"/>
  <c r="AE23" i="10" s="1"/>
  <c r="AE24" i="10" s="1"/>
  <c r="AE25" i="10" s="1"/>
  <c r="AE26" i="10" s="1"/>
  <c r="AE27" i="10" s="1"/>
  <c r="AE28" i="10" s="1"/>
  <c r="AE29" i="10" s="1"/>
  <c r="AE30" i="10" s="1"/>
  <c r="AE31" i="10" s="1"/>
  <c r="AE32" i="10" s="1"/>
  <c r="AE33" i="10" s="1"/>
  <c r="AE34" i="10" s="1"/>
  <c r="AE35" i="10" s="1"/>
  <c r="AE36" i="10" s="1"/>
  <c r="AE37" i="10" s="1"/>
  <c r="AE38" i="10" s="1"/>
  <c r="AE39" i="10" s="1"/>
  <c r="AE40" i="10" s="1"/>
  <c r="AE41" i="10" s="1"/>
  <c r="AE42" i="10" s="1"/>
  <c r="AE43" i="10" s="1"/>
  <c r="AE44" i="10" s="1"/>
  <c r="AE45" i="10" s="1"/>
  <c r="AE46" i="10" s="1"/>
  <c r="AE47" i="10" s="1"/>
  <c r="AE48" i="10" s="1"/>
  <c r="AE49" i="10" s="1"/>
  <c r="AE50" i="10" s="1"/>
  <c r="AE51" i="10" s="1"/>
  <c r="AE52" i="10" s="1"/>
  <c r="AE53" i="10" s="1"/>
  <c r="AE54" i="10" s="1"/>
  <c r="AE55" i="10" s="1"/>
  <c r="AE56" i="10" s="1"/>
  <c r="AE57" i="10" s="1"/>
  <c r="AE58" i="10" s="1"/>
  <c r="AE59" i="10" s="1"/>
  <c r="AE60" i="10" s="1"/>
  <c r="AE61" i="10" s="1"/>
  <c r="AE62" i="10" s="1"/>
  <c r="AE63" i="10" s="1"/>
  <c r="AE64" i="10" s="1"/>
  <c r="AE65" i="10" s="1"/>
  <c r="AE66" i="10" s="1"/>
  <c r="AE67" i="10" s="1"/>
  <c r="AE68" i="10" s="1"/>
  <c r="AE69" i="10" s="1"/>
  <c r="AE70" i="10" s="1"/>
  <c r="AE71" i="10" s="1"/>
  <c r="AE72" i="10" s="1"/>
  <c r="AE73" i="10" s="1"/>
  <c r="AE74" i="10" s="1"/>
  <c r="AE75" i="10" s="1"/>
  <c r="AE76" i="10" s="1"/>
  <c r="AE77" i="10" s="1"/>
  <c r="AE78" i="10" s="1"/>
  <c r="AE79" i="10" s="1"/>
  <c r="AE80" i="10" s="1"/>
  <c r="AE81" i="10" s="1"/>
  <c r="AE82" i="10" s="1"/>
  <c r="AE83" i="10" s="1"/>
  <c r="AE84" i="10" s="1"/>
  <c r="AE85" i="10" s="1"/>
  <c r="AE86" i="10" s="1"/>
  <c r="AE87" i="10" s="1"/>
  <c r="AE88" i="10" s="1"/>
  <c r="AE89" i="10" s="1"/>
  <c r="AE90" i="10" s="1"/>
  <c r="AE91" i="10" s="1"/>
  <c r="AE92" i="10" s="1"/>
  <c r="AE93" i="10" s="1"/>
  <c r="AE94" i="10" s="1"/>
  <c r="AE95" i="10" s="1"/>
  <c r="AE96" i="10" s="1"/>
  <c r="AE97" i="10" s="1"/>
  <c r="AE98" i="10" s="1"/>
  <c r="AE99" i="10" s="1"/>
  <c r="AE100" i="10" s="1"/>
  <c r="AE101" i="10" s="1"/>
  <c r="AE102" i="10" s="1"/>
  <c r="AE103" i="10" s="1"/>
  <c r="AE104" i="10" s="1"/>
  <c r="AE105" i="10" s="1"/>
  <c r="AE106" i="10" s="1"/>
  <c r="AE107" i="10" s="1"/>
  <c r="AE108" i="10" s="1"/>
  <c r="AE109" i="10" s="1"/>
  <c r="AE110" i="10" s="1"/>
  <c r="AE111" i="10" s="1"/>
  <c r="AE112" i="10" s="1"/>
  <c r="AE113" i="10" s="1"/>
  <c r="AE114" i="10" s="1"/>
  <c r="AE115" i="10" s="1"/>
  <c r="AE116" i="10" s="1"/>
  <c r="AE117" i="10" s="1"/>
  <c r="AE118" i="10" s="1"/>
  <c r="AE119" i="10" s="1"/>
  <c r="AE120" i="10" s="1"/>
  <c r="B4" i="10"/>
  <c r="B5" i="10" s="1"/>
  <c r="A4" i="10"/>
  <c r="AG3" i="10"/>
  <c r="W3" i="10"/>
  <c r="W13" i="10" s="1"/>
  <c r="W15" i="10" s="1"/>
  <c r="E19" i="10" s="1"/>
  <c r="E20" i="10" s="1"/>
  <c r="E21" i="10" s="1"/>
  <c r="E22" i="10" s="1"/>
  <c r="E23" i="10" s="1"/>
  <c r="E24" i="10" s="1"/>
  <c r="E25" i="10" s="1"/>
  <c r="E26" i="10" s="1"/>
  <c r="E27" i="10" s="1"/>
  <c r="E28" i="10" s="1"/>
  <c r="E29" i="10" s="1"/>
  <c r="E30" i="10" s="1"/>
  <c r="E31" i="10" s="1"/>
  <c r="E32" i="10" s="1"/>
  <c r="E33" i="10" s="1"/>
  <c r="E34" i="10" s="1"/>
  <c r="E35" i="10" s="1"/>
  <c r="E36" i="10" s="1"/>
  <c r="E37" i="10" s="1"/>
  <c r="E38" i="10" s="1"/>
  <c r="E39" i="10" s="1"/>
  <c r="E40" i="10" s="1"/>
  <c r="E41" i="10" s="1"/>
  <c r="E42" i="10" s="1"/>
  <c r="E43" i="10" s="1"/>
  <c r="E44" i="10" s="1"/>
  <c r="E45" i="10" s="1"/>
  <c r="E46" i="10" s="1"/>
  <c r="E47" i="10" s="1"/>
  <c r="E48" i="10" s="1"/>
  <c r="E49" i="10" s="1"/>
  <c r="E50" i="10" s="1"/>
  <c r="E51" i="10" s="1"/>
  <c r="E52" i="10" s="1"/>
  <c r="E53" i="10" s="1"/>
  <c r="E54" i="10" s="1"/>
  <c r="E55" i="10" s="1"/>
  <c r="E56" i="10" s="1"/>
  <c r="E57" i="10" s="1"/>
  <c r="E58" i="10" s="1"/>
  <c r="E59" i="10" s="1"/>
  <c r="E60" i="10" s="1"/>
  <c r="E61" i="10" s="1"/>
  <c r="E62" i="10" s="1"/>
  <c r="E63" i="10" s="1"/>
  <c r="E64" i="10" s="1"/>
  <c r="E65" i="10" s="1"/>
  <c r="E66" i="10" s="1"/>
  <c r="E67" i="10" s="1"/>
  <c r="E68" i="10" s="1"/>
  <c r="E69" i="10" s="1"/>
  <c r="E70" i="10" s="1"/>
  <c r="E71" i="10" s="1"/>
  <c r="E72" i="10" s="1"/>
  <c r="E73" i="10" s="1"/>
  <c r="E74" i="10" s="1"/>
  <c r="E75" i="10" s="1"/>
  <c r="E76" i="10" s="1"/>
  <c r="E77" i="10" s="1"/>
  <c r="E78" i="10" s="1"/>
  <c r="T83" i="9"/>
  <c r="R83" i="9"/>
  <c r="S83" i="9" s="1"/>
  <c r="T84" i="9" s="1"/>
  <c r="T82" i="9"/>
  <c r="T81" i="9"/>
  <c r="T80" i="9"/>
  <c r="AA79" i="9"/>
  <c r="Z79" i="9"/>
  <c r="Y79" i="9"/>
  <c r="T79" i="9"/>
  <c r="AA78" i="9"/>
  <c r="Z78" i="9"/>
  <c r="Y78" i="9"/>
  <c r="T78" i="9"/>
  <c r="AA77" i="9"/>
  <c r="Z77" i="9"/>
  <c r="Y77" i="9"/>
  <c r="T77" i="9"/>
  <c r="AA76" i="9"/>
  <c r="Z76" i="9"/>
  <c r="Y76" i="9"/>
  <c r="T76" i="9"/>
  <c r="AA75" i="9"/>
  <c r="Z75" i="9"/>
  <c r="Y75" i="9"/>
  <c r="T75" i="9"/>
  <c r="AC74" i="9"/>
  <c r="AB74" i="9" s="1"/>
  <c r="AA74" i="9"/>
  <c r="Z74" i="9"/>
  <c r="Y74" i="9"/>
  <c r="AA73" i="9"/>
  <c r="Z73" i="9"/>
  <c r="Y73" i="9"/>
  <c r="AA72" i="9"/>
  <c r="Z72" i="9"/>
  <c r="Y72" i="9"/>
  <c r="AA71" i="9"/>
  <c r="Z71" i="9"/>
  <c r="Y71" i="9"/>
  <c r="AA70" i="9"/>
  <c r="Z70" i="9"/>
  <c r="Y70" i="9"/>
  <c r="AA69" i="9"/>
  <c r="Z69" i="9"/>
  <c r="Y69" i="9"/>
  <c r="AA68" i="9"/>
  <c r="Z68" i="9"/>
  <c r="Y68" i="9"/>
  <c r="AA67" i="9"/>
  <c r="Z67" i="9"/>
  <c r="Y67" i="9"/>
  <c r="AA66" i="9"/>
  <c r="Z66" i="9"/>
  <c r="Y66" i="9"/>
  <c r="AA65" i="9"/>
  <c r="Z65" i="9"/>
  <c r="Y65" i="9"/>
  <c r="AC64" i="9"/>
  <c r="AA64" i="9"/>
  <c r="Z64" i="9"/>
  <c r="Y64" i="9"/>
  <c r="AA63" i="9"/>
  <c r="Z63" i="9"/>
  <c r="Y63" i="9"/>
  <c r="AA62" i="9"/>
  <c r="Z62" i="9"/>
  <c r="Y62" i="9"/>
  <c r="AA61" i="9"/>
  <c r="Z61" i="9"/>
  <c r="Y61" i="9"/>
  <c r="AA60" i="9"/>
  <c r="Z60" i="9"/>
  <c r="Y60" i="9"/>
  <c r="AA59" i="9"/>
  <c r="Z59" i="9"/>
  <c r="Y59" i="9"/>
  <c r="AA58" i="9"/>
  <c r="Z58" i="9"/>
  <c r="Y58" i="9"/>
  <c r="AA57" i="9"/>
  <c r="Z57" i="9"/>
  <c r="Y57" i="9"/>
  <c r="AA56" i="9"/>
  <c r="Z56" i="9"/>
  <c r="Y56" i="9"/>
  <c r="AA55" i="9"/>
  <c r="Z55" i="9"/>
  <c r="Y55" i="9"/>
  <c r="AC54" i="9"/>
  <c r="AB61" i="9" s="1"/>
  <c r="AA54" i="9"/>
  <c r="Z54" i="9"/>
  <c r="Y54" i="9"/>
  <c r="AA53" i="9"/>
  <c r="Z53" i="9"/>
  <c r="Y53" i="9"/>
  <c r="AA52" i="9"/>
  <c r="Z52" i="9"/>
  <c r="Y52" i="9"/>
  <c r="AA51" i="9"/>
  <c r="Z51" i="9"/>
  <c r="Y51" i="9"/>
  <c r="AA50" i="9"/>
  <c r="Z50" i="9"/>
  <c r="Y50" i="9"/>
  <c r="AA49" i="9"/>
  <c r="Z49" i="9"/>
  <c r="Y49" i="9"/>
  <c r="AA48" i="9"/>
  <c r="Z48" i="9"/>
  <c r="Y48" i="9"/>
  <c r="AA47" i="9"/>
  <c r="Z47" i="9"/>
  <c r="Y47" i="9"/>
  <c r="AA46" i="9"/>
  <c r="Z46" i="9"/>
  <c r="Y46" i="9"/>
  <c r="AA45" i="9"/>
  <c r="Z45" i="9"/>
  <c r="Y45" i="9"/>
  <c r="AC44" i="9"/>
  <c r="AB50" i="9" s="1"/>
  <c r="AA44" i="9"/>
  <c r="Z44" i="9"/>
  <c r="Y44" i="9"/>
  <c r="AA43" i="9"/>
  <c r="Z43" i="9"/>
  <c r="Y43" i="9"/>
  <c r="AA42" i="9"/>
  <c r="Z42" i="9"/>
  <c r="Y42" i="9"/>
  <c r="AA41" i="9"/>
  <c r="Z41" i="9"/>
  <c r="Y41" i="9"/>
  <c r="AA40" i="9"/>
  <c r="Z40" i="9"/>
  <c r="Y40" i="9"/>
  <c r="AA39" i="9"/>
  <c r="Z39" i="9"/>
  <c r="Y39" i="9"/>
  <c r="AA38" i="9"/>
  <c r="Z38" i="9"/>
  <c r="Y38" i="9"/>
  <c r="AA37" i="9"/>
  <c r="Z37" i="9"/>
  <c r="Y37" i="9"/>
  <c r="AA36" i="9"/>
  <c r="Z36" i="9"/>
  <c r="Y36" i="9"/>
  <c r="AA35" i="9"/>
  <c r="Z35" i="9"/>
  <c r="Y35" i="9"/>
  <c r="AC34" i="9"/>
  <c r="AB43" i="9" s="1"/>
  <c r="AA34" i="9"/>
  <c r="Z34" i="9"/>
  <c r="Y34" i="9"/>
  <c r="AA33" i="9"/>
  <c r="Z33" i="9"/>
  <c r="Y33" i="9"/>
  <c r="AA32" i="9"/>
  <c r="Z32" i="9"/>
  <c r="Y32" i="9"/>
  <c r="AA31" i="9"/>
  <c r="Z31" i="9"/>
  <c r="Y31" i="9"/>
  <c r="AA30" i="9"/>
  <c r="Z30" i="9"/>
  <c r="Y30" i="9"/>
  <c r="AA29" i="9"/>
  <c r="Z29" i="9"/>
  <c r="Y29" i="9"/>
  <c r="AA28" i="9"/>
  <c r="Z28" i="9"/>
  <c r="Y28" i="9"/>
  <c r="AA27" i="9"/>
  <c r="Z27" i="9"/>
  <c r="Y27" i="9"/>
  <c r="AA26" i="9"/>
  <c r="Z26" i="9"/>
  <c r="Y26" i="9"/>
  <c r="AA25" i="9"/>
  <c r="Z25" i="9"/>
  <c r="Y25" i="9"/>
  <c r="AC24" i="9"/>
  <c r="AB24" i="9" s="1"/>
  <c r="AA24" i="9"/>
  <c r="Z24" i="9"/>
  <c r="Y24" i="9"/>
  <c r="AA23" i="9"/>
  <c r="Z23" i="9"/>
  <c r="Y23" i="9"/>
  <c r="AA22" i="9"/>
  <c r="Z22" i="9"/>
  <c r="Y22" i="9"/>
  <c r="AA21" i="9"/>
  <c r="Z21" i="9"/>
  <c r="Y21" i="9"/>
  <c r="AA20" i="9"/>
  <c r="Z20" i="9"/>
  <c r="Y20" i="9"/>
  <c r="AA19" i="9"/>
  <c r="Z19" i="9"/>
  <c r="Y19" i="9"/>
  <c r="AA18" i="9"/>
  <c r="Z18" i="9"/>
  <c r="Y18" i="9"/>
  <c r="AG17" i="9"/>
  <c r="AG18" i="9" s="1"/>
  <c r="AG19" i="9" s="1"/>
  <c r="AG20" i="9" s="1"/>
  <c r="AG21" i="9" s="1"/>
  <c r="AG22" i="9" s="1"/>
  <c r="AG23" i="9" s="1"/>
  <c r="AG24" i="9" s="1"/>
  <c r="AG25" i="9" s="1"/>
  <c r="AG26" i="9" s="1"/>
  <c r="AG27" i="9" s="1"/>
  <c r="AG28" i="9" s="1"/>
  <c r="AG29" i="9" s="1"/>
  <c r="AG30" i="9" s="1"/>
  <c r="AG31" i="9" s="1"/>
  <c r="AG32" i="9" s="1"/>
  <c r="AG33" i="9" s="1"/>
  <c r="AG34" i="9" s="1"/>
  <c r="AG35" i="9" s="1"/>
  <c r="AG36" i="9" s="1"/>
  <c r="AG37" i="9" s="1"/>
  <c r="AG38" i="9" s="1"/>
  <c r="AG39" i="9" s="1"/>
  <c r="AG40" i="9" s="1"/>
  <c r="AG41" i="9" s="1"/>
  <c r="AG42" i="9" s="1"/>
  <c r="AG43" i="9" s="1"/>
  <c r="AG44" i="9" s="1"/>
  <c r="AG45" i="9" s="1"/>
  <c r="AG46" i="9" s="1"/>
  <c r="AG47" i="9" s="1"/>
  <c r="AG48" i="9" s="1"/>
  <c r="AG49" i="9" s="1"/>
  <c r="AG50" i="9" s="1"/>
  <c r="AG51" i="9" s="1"/>
  <c r="AG52" i="9" s="1"/>
  <c r="AG53" i="9" s="1"/>
  <c r="AG54" i="9" s="1"/>
  <c r="AG55" i="9" s="1"/>
  <c r="AG56" i="9" s="1"/>
  <c r="AG57" i="9" s="1"/>
  <c r="AG58" i="9" s="1"/>
  <c r="AG59" i="9" s="1"/>
  <c r="AG60" i="9" s="1"/>
  <c r="AG61" i="9" s="1"/>
  <c r="AG62" i="9" s="1"/>
  <c r="AG63" i="9" s="1"/>
  <c r="AG64" i="9" s="1"/>
  <c r="AG65" i="9" s="1"/>
  <c r="AG66" i="9" s="1"/>
  <c r="AG67" i="9" s="1"/>
  <c r="AG68" i="9" s="1"/>
  <c r="AG69" i="9" s="1"/>
  <c r="AG70" i="9" s="1"/>
  <c r="AG71" i="9" s="1"/>
  <c r="AG72" i="9" s="1"/>
  <c r="AG73" i="9" s="1"/>
  <c r="AG74" i="9" s="1"/>
  <c r="AG75" i="9" s="1"/>
  <c r="AG76" i="9" s="1"/>
  <c r="AG77" i="9" s="1"/>
  <c r="AG78" i="9" s="1"/>
  <c r="AG79" i="9" s="1"/>
  <c r="AG80" i="9" s="1"/>
  <c r="AG81" i="9" s="1"/>
  <c r="AG82" i="9" s="1"/>
  <c r="AG83" i="9" s="1"/>
  <c r="AG84" i="9" s="1"/>
  <c r="AG85" i="9" s="1"/>
  <c r="AG86" i="9" s="1"/>
  <c r="AG87" i="9" s="1"/>
  <c r="AG88" i="9" s="1"/>
  <c r="AG89" i="9" s="1"/>
  <c r="AG90" i="9" s="1"/>
  <c r="AG91" i="9" s="1"/>
  <c r="AG92" i="9" s="1"/>
  <c r="AG93" i="9" s="1"/>
  <c r="AG94" i="9" s="1"/>
  <c r="AG95" i="9" s="1"/>
  <c r="AG96" i="9" s="1"/>
  <c r="AG97" i="9" s="1"/>
  <c r="AG98" i="9" s="1"/>
  <c r="AG99" i="9" s="1"/>
  <c r="AG100" i="9" s="1"/>
  <c r="AG101" i="9" s="1"/>
  <c r="AG102" i="9" s="1"/>
  <c r="AG103" i="9" s="1"/>
  <c r="AG104" i="9" s="1"/>
  <c r="AG105" i="9" s="1"/>
  <c r="AG106" i="9" s="1"/>
  <c r="AG107" i="9" s="1"/>
  <c r="AG108" i="9" s="1"/>
  <c r="AG109" i="9" s="1"/>
  <c r="AG110" i="9" s="1"/>
  <c r="AG111" i="9" s="1"/>
  <c r="AG112" i="9" s="1"/>
  <c r="AG113" i="9" s="1"/>
  <c r="AG114" i="9" s="1"/>
  <c r="AG115" i="9" s="1"/>
  <c r="AG116" i="9" s="1"/>
  <c r="AG117" i="9" s="1"/>
  <c r="AG118" i="9" s="1"/>
  <c r="AG119" i="9" s="1"/>
  <c r="AG120" i="9" s="1"/>
  <c r="AA17" i="9"/>
  <c r="Z17" i="9"/>
  <c r="Y17" i="9"/>
  <c r="AA16" i="9"/>
  <c r="Z16" i="9"/>
  <c r="Y16" i="9"/>
  <c r="AG15" i="9"/>
  <c r="AG16" i="9" s="1"/>
  <c r="AA15" i="9"/>
  <c r="Z15" i="9"/>
  <c r="Y15" i="9"/>
  <c r="AC14" i="9"/>
  <c r="AB20" i="9" s="1"/>
  <c r="AA14" i="9"/>
  <c r="Z14" i="9"/>
  <c r="Y14" i="9"/>
  <c r="B11" i="9"/>
  <c r="B12" i="9" s="1"/>
  <c r="B13" i="9" s="1"/>
  <c r="B14" i="9" s="1"/>
  <c r="B15" i="9" s="1"/>
  <c r="B16" i="9" s="1"/>
  <c r="B17" i="9" s="1"/>
  <c r="B18" i="9" s="1"/>
  <c r="B19" i="9" s="1"/>
  <c r="B20" i="9" s="1"/>
  <c r="B21" i="9" s="1"/>
  <c r="B22" i="9" s="1"/>
  <c r="B23" i="9" s="1"/>
  <c r="B24" i="9" s="1"/>
  <c r="B25" i="9" s="1"/>
  <c r="B26" i="9" s="1"/>
  <c r="B27" i="9" s="1"/>
  <c r="B28" i="9" s="1"/>
  <c r="B29" i="9" s="1"/>
  <c r="B30" i="9" s="1"/>
  <c r="B31" i="9" s="1"/>
  <c r="B32" i="9" s="1"/>
  <c r="B33" i="9" s="1"/>
  <c r="B34" i="9" s="1"/>
  <c r="B35" i="9" s="1"/>
  <c r="B36" i="9" s="1"/>
  <c r="B37" i="9" s="1"/>
  <c r="B38" i="9" s="1"/>
  <c r="B39" i="9" s="1"/>
  <c r="B40" i="9" s="1"/>
  <c r="B41" i="9" s="1"/>
  <c r="B42" i="9" s="1"/>
  <c r="B43" i="9" s="1"/>
  <c r="B44" i="9" s="1"/>
  <c r="B45" i="9" s="1"/>
  <c r="B46" i="9" s="1"/>
  <c r="B47" i="9" s="1"/>
  <c r="B48" i="9" s="1"/>
  <c r="B49" i="9" s="1"/>
  <c r="B50" i="9" s="1"/>
  <c r="B51" i="9" s="1"/>
  <c r="B52" i="9" s="1"/>
  <c r="B53" i="9" s="1"/>
  <c r="B54" i="9" s="1"/>
  <c r="B55" i="9" s="1"/>
  <c r="B56" i="9" s="1"/>
  <c r="B57" i="9" s="1"/>
  <c r="B58" i="9" s="1"/>
  <c r="B59" i="9" s="1"/>
  <c r="B60" i="9" s="1"/>
  <c r="B61" i="9" s="1"/>
  <c r="B62" i="9" s="1"/>
  <c r="B63" i="9" s="1"/>
  <c r="B64" i="9" s="1"/>
  <c r="B65" i="9" s="1"/>
  <c r="B66" i="9" s="1"/>
  <c r="B67" i="9" s="1"/>
  <c r="B68" i="9" s="1"/>
  <c r="B69" i="9" s="1"/>
  <c r="B70" i="9" s="1"/>
  <c r="B71" i="9" s="1"/>
  <c r="B72" i="9" s="1"/>
  <c r="B73" i="9" s="1"/>
  <c r="AG9" i="9"/>
  <c r="AG10" i="9" s="1"/>
  <c r="AG11" i="9" s="1"/>
  <c r="AG12" i="9" s="1"/>
  <c r="AG13" i="9" s="1"/>
  <c r="AG14" i="9" s="1"/>
  <c r="A8" i="9"/>
  <c r="A9" i="9" s="1"/>
  <c r="A10" i="9" s="1"/>
  <c r="A11" i="9" s="1"/>
  <c r="A12" i="9" s="1"/>
  <c r="A13" i="9" s="1"/>
  <c r="A14" i="9" s="1"/>
  <c r="A15" i="9" s="1"/>
  <c r="A16" i="9" s="1"/>
  <c r="A17" i="9" s="1"/>
  <c r="A18" i="9" s="1"/>
  <c r="A19" i="9" s="1"/>
  <c r="A20" i="9" s="1"/>
  <c r="A21" i="9" s="1"/>
  <c r="A22" i="9" s="1"/>
  <c r="A23" i="9" s="1"/>
  <c r="A24" i="9" s="1"/>
  <c r="A25" i="9" s="1"/>
  <c r="A26" i="9" s="1"/>
  <c r="A27" i="9" s="1"/>
  <c r="A28" i="9" s="1"/>
  <c r="A29" i="9" s="1"/>
  <c r="A30" i="9" s="1"/>
  <c r="A31" i="9" s="1"/>
  <c r="A32" i="9" s="1"/>
  <c r="A33" i="9" s="1"/>
  <c r="A34" i="9" s="1"/>
  <c r="A35" i="9" s="1"/>
  <c r="A36" i="9" s="1"/>
  <c r="A37" i="9" s="1"/>
  <c r="A38" i="9" s="1"/>
  <c r="A39" i="9" s="1"/>
  <c r="A40" i="9" s="1"/>
  <c r="A41" i="9" s="1"/>
  <c r="A42" i="9" s="1"/>
  <c r="A43" i="9" s="1"/>
  <c r="A44" i="9" s="1"/>
  <c r="A45" i="9" s="1"/>
  <c r="A46" i="9" s="1"/>
  <c r="A47" i="9" s="1"/>
  <c r="A48" i="9" s="1"/>
  <c r="A49" i="9" s="1"/>
  <c r="A50" i="9" s="1"/>
  <c r="A51" i="9" s="1"/>
  <c r="A52" i="9" s="1"/>
  <c r="A53" i="9" s="1"/>
  <c r="A54" i="9" s="1"/>
  <c r="A55" i="9" s="1"/>
  <c r="A56" i="9" s="1"/>
  <c r="A57" i="9" s="1"/>
  <c r="A58" i="9" s="1"/>
  <c r="A59" i="9" s="1"/>
  <c r="A60" i="9" s="1"/>
  <c r="A61" i="9" s="1"/>
  <c r="A62" i="9" s="1"/>
  <c r="A63" i="9" s="1"/>
  <c r="A64" i="9" s="1"/>
  <c r="A65" i="9" s="1"/>
  <c r="A66" i="9" s="1"/>
  <c r="A67" i="9" s="1"/>
  <c r="A68" i="9" s="1"/>
  <c r="A69" i="9" s="1"/>
  <c r="A70" i="9" s="1"/>
  <c r="A71" i="9" s="1"/>
  <c r="A72" i="9" s="1"/>
  <c r="A73" i="9" s="1"/>
  <c r="AE7" i="9"/>
  <c r="AE8" i="9" s="1"/>
  <c r="AE9" i="9" s="1"/>
  <c r="AE10" i="9" s="1"/>
  <c r="AE11" i="9" s="1"/>
  <c r="AE12" i="9" s="1"/>
  <c r="AE13" i="9" s="1"/>
  <c r="AE14" i="9" s="1"/>
  <c r="AE15" i="9" s="1"/>
  <c r="AE16" i="9" s="1"/>
  <c r="AE17" i="9" s="1"/>
  <c r="AE18" i="9" s="1"/>
  <c r="AE19" i="9" s="1"/>
  <c r="AE20" i="9" s="1"/>
  <c r="AE21" i="9" s="1"/>
  <c r="AE22" i="9" s="1"/>
  <c r="AE23" i="9" s="1"/>
  <c r="AE24" i="9" s="1"/>
  <c r="AE25" i="9" s="1"/>
  <c r="AE26" i="9" s="1"/>
  <c r="AE27" i="9" s="1"/>
  <c r="AE28" i="9" s="1"/>
  <c r="AE29" i="9" s="1"/>
  <c r="AE30" i="9" s="1"/>
  <c r="AE31" i="9" s="1"/>
  <c r="AE32" i="9" s="1"/>
  <c r="AE33" i="9" s="1"/>
  <c r="AE34" i="9" s="1"/>
  <c r="AE35" i="9" s="1"/>
  <c r="AE36" i="9" s="1"/>
  <c r="AE37" i="9" s="1"/>
  <c r="AE38" i="9" s="1"/>
  <c r="AE39" i="9" s="1"/>
  <c r="AE40" i="9" s="1"/>
  <c r="AE41" i="9" s="1"/>
  <c r="AE42" i="9" s="1"/>
  <c r="AE43" i="9" s="1"/>
  <c r="AE44" i="9" s="1"/>
  <c r="AE45" i="9" s="1"/>
  <c r="AE46" i="9" s="1"/>
  <c r="AE47" i="9" s="1"/>
  <c r="AE48" i="9" s="1"/>
  <c r="AE49" i="9" s="1"/>
  <c r="AE50" i="9" s="1"/>
  <c r="AE51" i="9" s="1"/>
  <c r="AE52" i="9" s="1"/>
  <c r="AE53" i="9" s="1"/>
  <c r="AE54" i="9" s="1"/>
  <c r="AE55" i="9" s="1"/>
  <c r="AE56" i="9" s="1"/>
  <c r="AE57" i="9" s="1"/>
  <c r="AE58" i="9" s="1"/>
  <c r="AE59" i="9" s="1"/>
  <c r="AE60" i="9" s="1"/>
  <c r="AE61" i="9" s="1"/>
  <c r="AE62" i="9" s="1"/>
  <c r="AE63" i="9" s="1"/>
  <c r="AE64" i="9" s="1"/>
  <c r="AE65" i="9" s="1"/>
  <c r="AE66" i="9" s="1"/>
  <c r="AE67" i="9" s="1"/>
  <c r="AE68" i="9" s="1"/>
  <c r="AE69" i="9" s="1"/>
  <c r="AE70" i="9" s="1"/>
  <c r="AE71" i="9" s="1"/>
  <c r="AE72" i="9" s="1"/>
  <c r="AE73" i="9" s="1"/>
  <c r="AE74" i="9" s="1"/>
  <c r="AE75" i="9" s="1"/>
  <c r="AE76" i="9" s="1"/>
  <c r="AE77" i="9" s="1"/>
  <c r="AE78" i="9" s="1"/>
  <c r="AE79" i="9" s="1"/>
  <c r="AE80" i="9" s="1"/>
  <c r="AE81" i="9" s="1"/>
  <c r="AE82" i="9" s="1"/>
  <c r="AE83" i="9" s="1"/>
  <c r="AE84" i="9" s="1"/>
  <c r="AE85" i="9" s="1"/>
  <c r="AE86" i="9" s="1"/>
  <c r="AE87" i="9" s="1"/>
  <c r="AE88" i="9" s="1"/>
  <c r="AE89" i="9" s="1"/>
  <c r="AE90" i="9" s="1"/>
  <c r="AE91" i="9" s="1"/>
  <c r="AE92" i="9" s="1"/>
  <c r="AE93" i="9" s="1"/>
  <c r="AE94" i="9" s="1"/>
  <c r="AE95" i="9" s="1"/>
  <c r="AE96" i="9" s="1"/>
  <c r="AE97" i="9" s="1"/>
  <c r="AE98" i="9" s="1"/>
  <c r="AE99" i="9" s="1"/>
  <c r="AE100" i="9" s="1"/>
  <c r="AE101" i="9" s="1"/>
  <c r="AE102" i="9" s="1"/>
  <c r="AE103" i="9" s="1"/>
  <c r="AE104" i="9" s="1"/>
  <c r="AE105" i="9" s="1"/>
  <c r="AE106" i="9" s="1"/>
  <c r="AE107" i="9" s="1"/>
  <c r="AE108" i="9" s="1"/>
  <c r="AE109" i="9" s="1"/>
  <c r="AE110" i="9" s="1"/>
  <c r="AE111" i="9" s="1"/>
  <c r="AE112" i="9" s="1"/>
  <c r="AE113" i="9" s="1"/>
  <c r="AE114" i="9" s="1"/>
  <c r="AE115" i="9" s="1"/>
  <c r="AE116" i="9" s="1"/>
  <c r="AE117" i="9" s="1"/>
  <c r="AE118" i="9" s="1"/>
  <c r="AE119" i="9" s="1"/>
  <c r="AE120" i="9" s="1"/>
  <c r="W7" i="9"/>
  <c r="D3" i="9" s="1"/>
  <c r="D4" i="9" s="1"/>
  <c r="D5" i="9" s="1"/>
  <c r="D6" i="9" s="1"/>
  <c r="D7" i="9" s="1"/>
  <c r="D8" i="9" s="1"/>
  <c r="D9" i="9" s="1"/>
  <c r="D10" i="9" s="1"/>
  <c r="D11" i="9" s="1"/>
  <c r="D12" i="9" s="1"/>
  <c r="D13" i="9" s="1"/>
  <c r="W6" i="9"/>
  <c r="B6" i="9"/>
  <c r="B7" i="9" s="1"/>
  <c r="B8" i="9" s="1"/>
  <c r="B9" i="9" s="1"/>
  <c r="B10" i="9" s="1"/>
  <c r="A6" i="9"/>
  <c r="A7" i="9" s="1"/>
  <c r="B5" i="9"/>
  <c r="A5" i="9"/>
  <c r="AG4" i="9"/>
  <c r="AG5" i="9" s="1"/>
  <c r="AG6" i="9" s="1"/>
  <c r="AG7" i="9" s="1"/>
  <c r="AG8" i="9" s="1"/>
  <c r="AE4" i="9"/>
  <c r="AE5" i="9" s="1"/>
  <c r="AE6" i="9" s="1"/>
  <c r="B4" i="9"/>
  <c r="A4" i="9"/>
  <c r="AG3" i="9"/>
  <c r="W3" i="9"/>
  <c r="W13" i="9" s="1"/>
  <c r="W15" i="9" s="1"/>
  <c r="T83" i="8"/>
  <c r="R83" i="8"/>
  <c r="S83" i="8" s="1"/>
  <c r="T84" i="8" s="1"/>
  <c r="T82" i="8"/>
  <c r="T81" i="8"/>
  <c r="T80" i="8"/>
  <c r="AA79" i="8"/>
  <c r="Z79" i="8"/>
  <c r="Y79" i="8"/>
  <c r="T79" i="8"/>
  <c r="AA78" i="8"/>
  <c r="Z78" i="8"/>
  <c r="Y78" i="8"/>
  <c r="T78" i="8"/>
  <c r="AA77" i="8"/>
  <c r="Z77" i="8"/>
  <c r="Y77" i="8"/>
  <c r="T77" i="8"/>
  <c r="AA76" i="8"/>
  <c r="Z76" i="8"/>
  <c r="Y76" i="8"/>
  <c r="T76" i="8"/>
  <c r="AA75" i="8"/>
  <c r="Z75" i="8"/>
  <c r="Y75" i="8"/>
  <c r="T75" i="8"/>
  <c r="AC74" i="8"/>
  <c r="AB77" i="8" s="1"/>
  <c r="AA74" i="8"/>
  <c r="Z74" i="8"/>
  <c r="Y74" i="8"/>
  <c r="AA73" i="8"/>
  <c r="Z73" i="8"/>
  <c r="Y73" i="8"/>
  <c r="AA72" i="8"/>
  <c r="Z72" i="8"/>
  <c r="Y72" i="8"/>
  <c r="AA71" i="8"/>
  <c r="Z71" i="8"/>
  <c r="Y71" i="8"/>
  <c r="AA70" i="8"/>
  <c r="Z70" i="8"/>
  <c r="Y70" i="8"/>
  <c r="AA69" i="8"/>
  <c r="Z69" i="8"/>
  <c r="Y69" i="8"/>
  <c r="AA68" i="8"/>
  <c r="Z68" i="8"/>
  <c r="Y68" i="8"/>
  <c r="AA67" i="8"/>
  <c r="Z67" i="8"/>
  <c r="Y67" i="8"/>
  <c r="AA66" i="8"/>
  <c r="Z66" i="8"/>
  <c r="Y66" i="8"/>
  <c r="AA65" i="8"/>
  <c r="Z65" i="8"/>
  <c r="Y65" i="8"/>
  <c r="AC64" i="8"/>
  <c r="AB72" i="8" s="1"/>
  <c r="AA64" i="8"/>
  <c r="Z64" i="8"/>
  <c r="Y64" i="8"/>
  <c r="AA63" i="8"/>
  <c r="Z63" i="8"/>
  <c r="Y63" i="8"/>
  <c r="AA62" i="8"/>
  <c r="Z62" i="8"/>
  <c r="Y62" i="8"/>
  <c r="AA61" i="8"/>
  <c r="Z61" i="8"/>
  <c r="Y61" i="8"/>
  <c r="AA60" i="8"/>
  <c r="Z60" i="8"/>
  <c r="Y60" i="8"/>
  <c r="AA59" i="8"/>
  <c r="Z59" i="8"/>
  <c r="Y59" i="8"/>
  <c r="AA58" i="8"/>
  <c r="Z58" i="8"/>
  <c r="Y58" i="8"/>
  <c r="AA57" i="8"/>
  <c r="Z57" i="8"/>
  <c r="Y57" i="8"/>
  <c r="AA56" i="8"/>
  <c r="Z56" i="8"/>
  <c r="Y56" i="8"/>
  <c r="AA55" i="8"/>
  <c r="Z55" i="8"/>
  <c r="Y55" i="8"/>
  <c r="AC54" i="8"/>
  <c r="AB62" i="8" s="1"/>
  <c r="AA54" i="8"/>
  <c r="Z54" i="8"/>
  <c r="Y54" i="8"/>
  <c r="AA53" i="8"/>
  <c r="Z53" i="8"/>
  <c r="Y53" i="8"/>
  <c r="AA52" i="8"/>
  <c r="Z52" i="8"/>
  <c r="Y52" i="8"/>
  <c r="AA51" i="8"/>
  <c r="Z51" i="8"/>
  <c r="Y51" i="8"/>
  <c r="AA50" i="8"/>
  <c r="Z50" i="8"/>
  <c r="Y50" i="8"/>
  <c r="AA49" i="8"/>
  <c r="Z49" i="8"/>
  <c r="Y49" i="8"/>
  <c r="AA48" i="8"/>
  <c r="Z48" i="8"/>
  <c r="Y48" i="8"/>
  <c r="AA47" i="8"/>
  <c r="Z47" i="8"/>
  <c r="Y47" i="8"/>
  <c r="AA46" i="8"/>
  <c r="Z46" i="8"/>
  <c r="Y46" i="8"/>
  <c r="AA45" i="8"/>
  <c r="Z45" i="8"/>
  <c r="Y45" i="8"/>
  <c r="AC44" i="8"/>
  <c r="AB50" i="8" s="1"/>
  <c r="AA44" i="8"/>
  <c r="Z44" i="8"/>
  <c r="Y44" i="8"/>
  <c r="AA43" i="8"/>
  <c r="Z43" i="8"/>
  <c r="Y43" i="8"/>
  <c r="AA42" i="8"/>
  <c r="Z42" i="8"/>
  <c r="Y42" i="8"/>
  <c r="AA41" i="8"/>
  <c r="Z41" i="8"/>
  <c r="Y41" i="8"/>
  <c r="AA40" i="8"/>
  <c r="Z40" i="8"/>
  <c r="Y40" i="8"/>
  <c r="AA39" i="8"/>
  <c r="Z39" i="8"/>
  <c r="Y39" i="8"/>
  <c r="AA38" i="8"/>
  <c r="Z38" i="8"/>
  <c r="Y38" i="8"/>
  <c r="AA37" i="8"/>
  <c r="Z37" i="8"/>
  <c r="Y37" i="8"/>
  <c r="AA36" i="8"/>
  <c r="Z36" i="8"/>
  <c r="Y36" i="8"/>
  <c r="AA35" i="8"/>
  <c r="Z35" i="8"/>
  <c r="Y35" i="8"/>
  <c r="AC34" i="8"/>
  <c r="AB42" i="8" s="1"/>
  <c r="AA34" i="8"/>
  <c r="Z34" i="8"/>
  <c r="Y34" i="8"/>
  <c r="AA33" i="8"/>
  <c r="Z33" i="8"/>
  <c r="Y33" i="8"/>
  <c r="AA32" i="8"/>
  <c r="Z32" i="8"/>
  <c r="Y32" i="8"/>
  <c r="AA31" i="8"/>
  <c r="Z31" i="8"/>
  <c r="Y31" i="8"/>
  <c r="AA30" i="8"/>
  <c r="Z30" i="8"/>
  <c r="Y30" i="8"/>
  <c r="AA29" i="8"/>
  <c r="Z29" i="8"/>
  <c r="Y29" i="8"/>
  <c r="AA28" i="8"/>
  <c r="Z28" i="8"/>
  <c r="Y28" i="8"/>
  <c r="AA27" i="8"/>
  <c r="Z27" i="8"/>
  <c r="Y27" i="8"/>
  <c r="AA26" i="8"/>
  <c r="Z26" i="8"/>
  <c r="Y26" i="8"/>
  <c r="AA25" i="8"/>
  <c r="Z25" i="8"/>
  <c r="Y25" i="8"/>
  <c r="AC24" i="8"/>
  <c r="AB24" i="8" s="1"/>
  <c r="AA24" i="8"/>
  <c r="Z24" i="8"/>
  <c r="Y24" i="8"/>
  <c r="AA23" i="8"/>
  <c r="Z23" i="8"/>
  <c r="Y23" i="8"/>
  <c r="AA22" i="8"/>
  <c r="Z22" i="8"/>
  <c r="Y22" i="8"/>
  <c r="AA21" i="8"/>
  <c r="Z21" i="8"/>
  <c r="Y21" i="8"/>
  <c r="AA20" i="8"/>
  <c r="Z20" i="8"/>
  <c r="Y20" i="8"/>
  <c r="AA19" i="8"/>
  <c r="Z19" i="8"/>
  <c r="Y19" i="8"/>
  <c r="AA18" i="8"/>
  <c r="Z18" i="8"/>
  <c r="Y18" i="8"/>
  <c r="AA17" i="8"/>
  <c r="Z17" i="8"/>
  <c r="Y17" i="8"/>
  <c r="AA16" i="8"/>
  <c r="Z16" i="8"/>
  <c r="Y16" i="8"/>
  <c r="AA15" i="8"/>
  <c r="Z15" i="8"/>
  <c r="Y15" i="8"/>
  <c r="AC14" i="8"/>
  <c r="AB21" i="8" s="1"/>
  <c r="AA14" i="8"/>
  <c r="Z14" i="8"/>
  <c r="Y14" i="8"/>
  <c r="B9" i="8"/>
  <c r="B10" i="8" s="1"/>
  <c r="B11" i="8" s="1"/>
  <c r="B12" i="8" s="1"/>
  <c r="B13" i="8" s="1"/>
  <c r="B14" i="8" s="1"/>
  <c r="B15" i="8" s="1"/>
  <c r="B16" i="8" s="1"/>
  <c r="B17" i="8" s="1"/>
  <c r="B18" i="8" s="1"/>
  <c r="B19" i="8" s="1"/>
  <c r="B20" i="8" s="1"/>
  <c r="B21" i="8" s="1"/>
  <c r="B22" i="8" s="1"/>
  <c r="B23" i="8" s="1"/>
  <c r="B24" i="8" s="1"/>
  <c r="B25" i="8" s="1"/>
  <c r="B26" i="8" s="1"/>
  <c r="B27" i="8" s="1"/>
  <c r="B28" i="8" s="1"/>
  <c r="B29" i="8" s="1"/>
  <c r="B30" i="8" s="1"/>
  <c r="B31" i="8" s="1"/>
  <c r="B32" i="8" s="1"/>
  <c r="B33" i="8" s="1"/>
  <c r="B34" i="8" s="1"/>
  <c r="B35" i="8" s="1"/>
  <c r="B36" i="8" s="1"/>
  <c r="B37" i="8" s="1"/>
  <c r="B38" i="8" s="1"/>
  <c r="B39" i="8" s="1"/>
  <c r="B40" i="8" s="1"/>
  <c r="B41" i="8" s="1"/>
  <c r="B42" i="8" s="1"/>
  <c r="B43" i="8" s="1"/>
  <c r="B44" i="8" s="1"/>
  <c r="B45" i="8" s="1"/>
  <c r="B46" i="8" s="1"/>
  <c r="B47" i="8" s="1"/>
  <c r="B48" i="8" s="1"/>
  <c r="B49" i="8" s="1"/>
  <c r="B50" i="8" s="1"/>
  <c r="B51" i="8" s="1"/>
  <c r="B52" i="8" s="1"/>
  <c r="B53" i="8" s="1"/>
  <c r="B54" i="8" s="1"/>
  <c r="B55" i="8" s="1"/>
  <c r="B56" i="8" s="1"/>
  <c r="B57" i="8" s="1"/>
  <c r="B58" i="8" s="1"/>
  <c r="B59" i="8" s="1"/>
  <c r="B60" i="8" s="1"/>
  <c r="B61" i="8" s="1"/>
  <c r="B62" i="8" s="1"/>
  <c r="B63" i="8" s="1"/>
  <c r="B64" i="8" s="1"/>
  <c r="B65" i="8" s="1"/>
  <c r="B66" i="8" s="1"/>
  <c r="B67" i="8" s="1"/>
  <c r="B68" i="8" s="1"/>
  <c r="B69" i="8" s="1"/>
  <c r="B70" i="8" s="1"/>
  <c r="B71" i="8" s="1"/>
  <c r="B72" i="8" s="1"/>
  <c r="B73" i="8" s="1"/>
  <c r="AG7" i="8"/>
  <c r="AG8" i="8" s="1"/>
  <c r="AG9" i="8" s="1"/>
  <c r="AG10" i="8" s="1"/>
  <c r="AG11" i="8" s="1"/>
  <c r="AG12" i="8" s="1"/>
  <c r="AG13" i="8" s="1"/>
  <c r="AG14" i="8" s="1"/>
  <c r="AG15" i="8" s="1"/>
  <c r="AG16" i="8" s="1"/>
  <c r="AG17" i="8" s="1"/>
  <c r="AG18" i="8" s="1"/>
  <c r="AG19" i="8" s="1"/>
  <c r="AG20" i="8" s="1"/>
  <c r="AG21" i="8" s="1"/>
  <c r="AG22" i="8" s="1"/>
  <c r="AG23" i="8" s="1"/>
  <c r="AG24" i="8" s="1"/>
  <c r="AG25" i="8" s="1"/>
  <c r="AG26" i="8" s="1"/>
  <c r="AG27" i="8" s="1"/>
  <c r="AG28" i="8" s="1"/>
  <c r="AG29" i="8" s="1"/>
  <c r="AG30" i="8" s="1"/>
  <c r="AG31" i="8" s="1"/>
  <c r="AG32" i="8" s="1"/>
  <c r="AG33" i="8" s="1"/>
  <c r="AG34" i="8" s="1"/>
  <c r="AG35" i="8" s="1"/>
  <c r="AG36" i="8" s="1"/>
  <c r="AG37" i="8" s="1"/>
  <c r="AG38" i="8" s="1"/>
  <c r="AG39" i="8" s="1"/>
  <c r="AG40" i="8" s="1"/>
  <c r="AG41" i="8" s="1"/>
  <c r="AG42" i="8" s="1"/>
  <c r="AG43" i="8" s="1"/>
  <c r="AG44" i="8" s="1"/>
  <c r="AG45" i="8" s="1"/>
  <c r="AG46" i="8" s="1"/>
  <c r="AG47" i="8" s="1"/>
  <c r="AG48" i="8" s="1"/>
  <c r="AG49" i="8" s="1"/>
  <c r="AG50" i="8" s="1"/>
  <c r="AG51" i="8" s="1"/>
  <c r="AG52" i="8" s="1"/>
  <c r="AG53" i="8" s="1"/>
  <c r="AG54" i="8" s="1"/>
  <c r="AG55" i="8" s="1"/>
  <c r="AG56" i="8" s="1"/>
  <c r="AG57" i="8" s="1"/>
  <c r="AG58" i="8" s="1"/>
  <c r="AG59" i="8" s="1"/>
  <c r="AG60" i="8" s="1"/>
  <c r="AG61" i="8" s="1"/>
  <c r="AG62" i="8" s="1"/>
  <c r="AG63" i="8" s="1"/>
  <c r="AG64" i="8" s="1"/>
  <c r="AG65" i="8" s="1"/>
  <c r="AG66" i="8" s="1"/>
  <c r="AG67" i="8" s="1"/>
  <c r="AG68" i="8" s="1"/>
  <c r="AG69" i="8" s="1"/>
  <c r="AG70" i="8" s="1"/>
  <c r="AG71" i="8" s="1"/>
  <c r="AG72" i="8" s="1"/>
  <c r="AG73" i="8" s="1"/>
  <c r="AG74" i="8" s="1"/>
  <c r="AG75" i="8" s="1"/>
  <c r="AG76" i="8" s="1"/>
  <c r="AG77" i="8" s="1"/>
  <c r="AG78" i="8" s="1"/>
  <c r="AG79" i="8" s="1"/>
  <c r="AG80" i="8" s="1"/>
  <c r="AG81" i="8" s="1"/>
  <c r="AG82" i="8" s="1"/>
  <c r="AG83" i="8" s="1"/>
  <c r="AG84" i="8" s="1"/>
  <c r="AG85" i="8" s="1"/>
  <c r="AG86" i="8" s="1"/>
  <c r="AG87" i="8" s="1"/>
  <c r="AG88" i="8" s="1"/>
  <c r="AG89" i="8" s="1"/>
  <c r="AG90" i="8" s="1"/>
  <c r="AG91" i="8" s="1"/>
  <c r="AG92" i="8" s="1"/>
  <c r="AG93" i="8" s="1"/>
  <c r="AG94" i="8" s="1"/>
  <c r="AG95" i="8" s="1"/>
  <c r="AG96" i="8" s="1"/>
  <c r="AG97" i="8" s="1"/>
  <c r="AG98" i="8" s="1"/>
  <c r="AG99" i="8" s="1"/>
  <c r="AG100" i="8" s="1"/>
  <c r="AG101" i="8" s="1"/>
  <c r="AG102" i="8" s="1"/>
  <c r="AG103" i="8" s="1"/>
  <c r="AG104" i="8" s="1"/>
  <c r="AG105" i="8" s="1"/>
  <c r="AG106" i="8" s="1"/>
  <c r="AG107" i="8" s="1"/>
  <c r="AG108" i="8" s="1"/>
  <c r="AG109" i="8" s="1"/>
  <c r="AG110" i="8" s="1"/>
  <c r="AG111" i="8" s="1"/>
  <c r="AG112" i="8" s="1"/>
  <c r="AG113" i="8" s="1"/>
  <c r="AG114" i="8" s="1"/>
  <c r="AG115" i="8" s="1"/>
  <c r="AG116" i="8" s="1"/>
  <c r="AG117" i="8" s="1"/>
  <c r="AG118" i="8" s="1"/>
  <c r="AG119" i="8" s="1"/>
  <c r="AG120" i="8" s="1"/>
  <c r="W7" i="8"/>
  <c r="AG6" i="8"/>
  <c r="AE6" i="8"/>
  <c r="AE7" i="8" s="1"/>
  <c r="AE8" i="8" s="1"/>
  <c r="AE9" i="8" s="1"/>
  <c r="AE10" i="8" s="1"/>
  <c r="AE11" i="8" s="1"/>
  <c r="AE12" i="8" s="1"/>
  <c r="AE13" i="8" s="1"/>
  <c r="AE14" i="8" s="1"/>
  <c r="AE15" i="8" s="1"/>
  <c r="AE16" i="8" s="1"/>
  <c r="AE17" i="8" s="1"/>
  <c r="AE18" i="8" s="1"/>
  <c r="AE19" i="8" s="1"/>
  <c r="AE20" i="8" s="1"/>
  <c r="AE21" i="8" s="1"/>
  <c r="AE22" i="8" s="1"/>
  <c r="AE23" i="8" s="1"/>
  <c r="AE24" i="8" s="1"/>
  <c r="AE25" i="8" s="1"/>
  <c r="AE26" i="8" s="1"/>
  <c r="AE27" i="8" s="1"/>
  <c r="AE28" i="8" s="1"/>
  <c r="AE29" i="8" s="1"/>
  <c r="AE30" i="8" s="1"/>
  <c r="AE31" i="8" s="1"/>
  <c r="AE32" i="8" s="1"/>
  <c r="AE33" i="8" s="1"/>
  <c r="AE34" i="8" s="1"/>
  <c r="AE35" i="8" s="1"/>
  <c r="AE36" i="8" s="1"/>
  <c r="AE37" i="8" s="1"/>
  <c r="AE38" i="8" s="1"/>
  <c r="AE39" i="8" s="1"/>
  <c r="AE40" i="8" s="1"/>
  <c r="AE41" i="8" s="1"/>
  <c r="AE42" i="8" s="1"/>
  <c r="AE43" i="8" s="1"/>
  <c r="AE44" i="8" s="1"/>
  <c r="AE45" i="8" s="1"/>
  <c r="AE46" i="8" s="1"/>
  <c r="AE47" i="8" s="1"/>
  <c r="AE48" i="8" s="1"/>
  <c r="AE49" i="8" s="1"/>
  <c r="AE50" i="8" s="1"/>
  <c r="AE51" i="8" s="1"/>
  <c r="AE52" i="8" s="1"/>
  <c r="AE53" i="8" s="1"/>
  <c r="AE54" i="8" s="1"/>
  <c r="AE55" i="8" s="1"/>
  <c r="AE56" i="8" s="1"/>
  <c r="AE57" i="8" s="1"/>
  <c r="AE58" i="8" s="1"/>
  <c r="AE59" i="8" s="1"/>
  <c r="AE60" i="8" s="1"/>
  <c r="AE61" i="8" s="1"/>
  <c r="AE62" i="8" s="1"/>
  <c r="AE63" i="8" s="1"/>
  <c r="AE64" i="8" s="1"/>
  <c r="AE65" i="8" s="1"/>
  <c r="AE66" i="8" s="1"/>
  <c r="AE67" i="8" s="1"/>
  <c r="AE68" i="8" s="1"/>
  <c r="AE69" i="8" s="1"/>
  <c r="AE70" i="8" s="1"/>
  <c r="AE71" i="8" s="1"/>
  <c r="AE72" i="8" s="1"/>
  <c r="AE73" i="8" s="1"/>
  <c r="AE74" i="8" s="1"/>
  <c r="AE75" i="8" s="1"/>
  <c r="AE76" i="8" s="1"/>
  <c r="AE77" i="8" s="1"/>
  <c r="AE78" i="8" s="1"/>
  <c r="AE79" i="8" s="1"/>
  <c r="AE80" i="8" s="1"/>
  <c r="AE81" i="8" s="1"/>
  <c r="AE82" i="8" s="1"/>
  <c r="AE83" i="8" s="1"/>
  <c r="AE84" i="8" s="1"/>
  <c r="AE85" i="8" s="1"/>
  <c r="AE86" i="8" s="1"/>
  <c r="AE87" i="8" s="1"/>
  <c r="AE88" i="8" s="1"/>
  <c r="AE89" i="8" s="1"/>
  <c r="AE90" i="8" s="1"/>
  <c r="AE91" i="8" s="1"/>
  <c r="AE92" i="8" s="1"/>
  <c r="AE93" i="8" s="1"/>
  <c r="AE94" i="8" s="1"/>
  <c r="AE95" i="8" s="1"/>
  <c r="AE96" i="8" s="1"/>
  <c r="AE97" i="8" s="1"/>
  <c r="AE98" i="8" s="1"/>
  <c r="AE99" i="8" s="1"/>
  <c r="AE100" i="8" s="1"/>
  <c r="AE101" i="8" s="1"/>
  <c r="AE102" i="8" s="1"/>
  <c r="AE103" i="8" s="1"/>
  <c r="AE104" i="8" s="1"/>
  <c r="AE105" i="8" s="1"/>
  <c r="AE106" i="8" s="1"/>
  <c r="AE107" i="8" s="1"/>
  <c r="AE108" i="8" s="1"/>
  <c r="AE109" i="8" s="1"/>
  <c r="AE110" i="8" s="1"/>
  <c r="AE111" i="8" s="1"/>
  <c r="AE112" i="8" s="1"/>
  <c r="AE113" i="8" s="1"/>
  <c r="AE114" i="8" s="1"/>
  <c r="AE115" i="8" s="1"/>
  <c r="AE116" i="8" s="1"/>
  <c r="AE117" i="8" s="1"/>
  <c r="AE118" i="8" s="1"/>
  <c r="AE119" i="8" s="1"/>
  <c r="AE120" i="8" s="1"/>
  <c r="W6" i="8"/>
  <c r="AG5" i="8"/>
  <c r="AE5" i="8"/>
  <c r="AG4" i="8"/>
  <c r="AE4" i="8"/>
  <c r="B4" i="8"/>
  <c r="B5" i="8" s="1"/>
  <c r="B6" i="8" s="1"/>
  <c r="B7" i="8" s="1"/>
  <c r="B8" i="8" s="1"/>
  <c r="A4" i="8"/>
  <c r="A5" i="8" s="1"/>
  <c r="A6" i="8" s="1"/>
  <c r="A7" i="8" s="1"/>
  <c r="A8" i="8" s="1"/>
  <c r="A9" i="8" s="1"/>
  <c r="A10" i="8" s="1"/>
  <c r="A11" i="8" s="1"/>
  <c r="A12" i="8" s="1"/>
  <c r="A13" i="8" s="1"/>
  <c r="A14" i="8" s="1"/>
  <c r="A15" i="8" s="1"/>
  <c r="A16" i="8" s="1"/>
  <c r="A17" i="8" s="1"/>
  <c r="A18" i="8" s="1"/>
  <c r="A19" i="8" s="1"/>
  <c r="A20" i="8" s="1"/>
  <c r="A21" i="8" s="1"/>
  <c r="A22" i="8" s="1"/>
  <c r="A23" i="8" s="1"/>
  <c r="A24" i="8" s="1"/>
  <c r="A25" i="8" s="1"/>
  <c r="A26" i="8" s="1"/>
  <c r="A27" i="8" s="1"/>
  <c r="A28" i="8" s="1"/>
  <c r="A29" i="8" s="1"/>
  <c r="A30" i="8" s="1"/>
  <c r="A31" i="8" s="1"/>
  <c r="A32" i="8" s="1"/>
  <c r="A33" i="8" s="1"/>
  <c r="A34" i="8" s="1"/>
  <c r="A35" i="8" s="1"/>
  <c r="A36" i="8" s="1"/>
  <c r="A37" i="8" s="1"/>
  <c r="A38" i="8" s="1"/>
  <c r="A39" i="8" s="1"/>
  <c r="A40" i="8" s="1"/>
  <c r="A41" i="8" s="1"/>
  <c r="A42" i="8" s="1"/>
  <c r="A43" i="8" s="1"/>
  <c r="A44" i="8" s="1"/>
  <c r="A45" i="8" s="1"/>
  <c r="A46" i="8" s="1"/>
  <c r="A47" i="8" s="1"/>
  <c r="A48" i="8" s="1"/>
  <c r="A49" i="8" s="1"/>
  <c r="A50" i="8" s="1"/>
  <c r="A51" i="8" s="1"/>
  <c r="A52" i="8" s="1"/>
  <c r="A53" i="8" s="1"/>
  <c r="A54" i="8" s="1"/>
  <c r="A55" i="8" s="1"/>
  <c r="A56" i="8" s="1"/>
  <c r="A57" i="8" s="1"/>
  <c r="A58" i="8" s="1"/>
  <c r="A59" i="8" s="1"/>
  <c r="A60" i="8" s="1"/>
  <c r="A61" i="8" s="1"/>
  <c r="A62" i="8" s="1"/>
  <c r="A63" i="8" s="1"/>
  <c r="A64" i="8" s="1"/>
  <c r="A65" i="8" s="1"/>
  <c r="A66" i="8" s="1"/>
  <c r="A67" i="8" s="1"/>
  <c r="A68" i="8" s="1"/>
  <c r="A69" i="8" s="1"/>
  <c r="A70" i="8" s="1"/>
  <c r="A71" i="8" s="1"/>
  <c r="A72" i="8" s="1"/>
  <c r="A73" i="8" s="1"/>
  <c r="AG3" i="8"/>
  <c r="W3" i="8"/>
  <c r="W13" i="8" s="1"/>
  <c r="W15" i="8" s="1"/>
  <c r="D3" i="8"/>
  <c r="D4" i="8" s="1"/>
  <c r="D5" i="8" s="1"/>
  <c r="D6" i="8" s="1"/>
  <c r="D7" i="8" s="1"/>
  <c r="D8" i="8" s="1"/>
  <c r="D9" i="8" s="1"/>
  <c r="D10" i="8" s="1"/>
  <c r="D11" i="8" s="1"/>
  <c r="D12" i="8" s="1"/>
  <c r="D13" i="8" s="1"/>
  <c r="Z71" i="1"/>
  <c r="Z68" i="1"/>
  <c r="Z63" i="1"/>
  <c r="Z60" i="1"/>
  <c r="Z55" i="1"/>
  <c r="Z52" i="1"/>
  <c r="Z44" i="1"/>
  <c r="Z36" i="1"/>
  <c r="Z31" i="1"/>
  <c r="Z28" i="1"/>
  <c r="Z23" i="1"/>
  <c r="Z20" i="1"/>
  <c r="Z15" i="1"/>
  <c r="B55" i="1"/>
  <c r="B56" i="1" s="1"/>
  <c r="B57" i="1" s="1"/>
  <c r="B58" i="1" s="1"/>
  <c r="B59" i="1" s="1"/>
  <c r="B60" i="1" s="1"/>
  <c r="B61" i="1" s="1"/>
  <c r="B62" i="1" s="1"/>
  <c r="B63" i="1" s="1"/>
  <c r="B64" i="1" s="1"/>
  <c r="B65" i="1" s="1"/>
  <c r="B66" i="1" s="1"/>
  <c r="B67" i="1" s="1"/>
  <c r="B68" i="1" s="1"/>
  <c r="B69" i="1" s="1"/>
  <c r="B70" i="1" s="1"/>
  <c r="B71" i="1" s="1"/>
  <c r="B72" i="1" s="1"/>
  <c r="B73" i="1" s="1"/>
  <c r="A55" i="1"/>
  <c r="A56" i="1" s="1"/>
  <c r="A57" i="1" s="1"/>
  <c r="A58" i="1" s="1"/>
  <c r="A59" i="1" s="1"/>
  <c r="A60" i="1" s="1"/>
  <c r="A61" i="1" s="1"/>
  <c r="A62" i="1" s="1"/>
  <c r="A63" i="1" s="1"/>
  <c r="A64" i="1" s="1"/>
  <c r="A65" i="1" s="1"/>
  <c r="A66" i="1" s="1"/>
  <c r="A67" i="1" s="1"/>
  <c r="A68" i="1" s="1"/>
  <c r="A69" i="1" s="1"/>
  <c r="A70" i="1" s="1"/>
  <c r="A71" i="1" s="1"/>
  <c r="A72" i="1" s="1"/>
  <c r="A73" i="1" s="1"/>
  <c r="AE13" i="1"/>
  <c r="Z24" i="1"/>
  <c r="W6" i="1"/>
  <c r="Y79" i="1"/>
  <c r="Y78" i="1"/>
  <c r="Y77" i="1"/>
  <c r="Y76" i="1"/>
  <c r="Y75" i="1"/>
  <c r="AC74" i="1"/>
  <c r="Y74" i="1"/>
  <c r="Y73" i="1"/>
  <c r="Y72" i="1"/>
  <c r="Y71" i="1"/>
  <c r="Y70" i="1"/>
  <c r="Y69" i="1"/>
  <c r="Z73" i="1"/>
  <c r="Y68" i="1"/>
  <c r="Z72" i="1"/>
  <c r="Y67" i="1"/>
  <c r="Y66" i="1"/>
  <c r="Z70" i="1"/>
  <c r="Y65" i="1"/>
  <c r="Z69" i="1"/>
  <c r="AC64" i="1"/>
  <c r="Y64" i="1"/>
  <c r="Y63" i="1"/>
  <c r="Z67" i="1"/>
  <c r="Y62" i="1"/>
  <c r="Z66" i="1"/>
  <c r="Y61" i="1"/>
  <c r="Z65" i="1"/>
  <c r="Y60" i="1"/>
  <c r="Z64" i="1"/>
  <c r="Y59" i="1"/>
  <c r="Y58" i="1"/>
  <c r="Z62" i="1"/>
  <c r="Y57" i="1"/>
  <c r="Z61" i="1"/>
  <c r="Y56" i="1"/>
  <c r="Y55" i="1"/>
  <c r="AC54" i="1"/>
  <c r="Y54" i="1"/>
  <c r="Z58" i="1"/>
  <c r="Y53" i="1"/>
  <c r="Z57" i="1"/>
  <c r="Y52" i="1"/>
  <c r="Z56" i="1"/>
  <c r="Y51" i="1"/>
  <c r="Y50" i="1"/>
  <c r="Z54" i="1"/>
  <c r="Y49" i="1"/>
  <c r="Z53" i="1"/>
  <c r="Y48" i="1"/>
  <c r="Y47" i="1"/>
  <c r="Z51" i="1"/>
  <c r="Y46" i="1"/>
  <c r="Z50" i="1"/>
  <c r="Y45" i="1"/>
  <c r="Z49" i="1"/>
  <c r="AC44" i="1"/>
  <c r="Y44" i="1"/>
  <c r="Z48" i="1"/>
  <c r="Y43" i="1"/>
  <c r="Z47" i="1"/>
  <c r="Y42" i="1"/>
  <c r="Z46" i="1"/>
  <c r="Y41" i="1"/>
  <c r="Z45" i="1"/>
  <c r="Y40" i="1"/>
  <c r="Y39" i="1"/>
  <c r="Z43" i="1"/>
  <c r="Y38" i="1"/>
  <c r="Z42" i="1"/>
  <c r="Y37" i="1"/>
  <c r="Z41" i="1"/>
  <c r="Y36" i="1"/>
  <c r="Z40" i="1"/>
  <c r="Y35" i="1"/>
  <c r="Z39" i="1"/>
  <c r="AC34" i="1"/>
  <c r="Y34" i="1"/>
  <c r="Z38" i="1"/>
  <c r="Y33" i="1"/>
  <c r="Z37" i="1"/>
  <c r="Y32" i="1"/>
  <c r="Y31" i="1"/>
  <c r="Z35" i="1"/>
  <c r="Y30" i="1"/>
  <c r="Z34" i="1"/>
  <c r="Y29" i="1"/>
  <c r="Z33" i="1"/>
  <c r="Y28" i="1"/>
  <c r="Z32" i="1"/>
  <c r="Y27" i="1"/>
  <c r="Y26" i="1"/>
  <c r="Z30" i="1"/>
  <c r="Y25" i="1"/>
  <c r="Z29" i="1"/>
  <c r="AC24" i="1"/>
  <c r="Y24" i="1"/>
  <c r="Y23" i="1"/>
  <c r="Z27" i="1"/>
  <c r="Y22" i="1"/>
  <c r="Z26" i="1"/>
  <c r="Y21" i="1"/>
  <c r="Z25" i="1"/>
  <c r="Y20" i="1"/>
  <c r="Y19" i="1"/>
  <c r="Y18" i="1"/>
  <c r="Z22" i="1"/>
  <c r="Y17" i="1"/>
  <c r="Z21" i="1"/>
  <c r="Y16" i="1"/>
  <c r="Y15" i="1"/>
  <c r="Z19" i="1"/>
  <c r="AC14" i="1"/>
  <c r="Y14" i="1"/>
  <c r="Z18" i="1"/>
  <c r="Z17" i="1"/>
  <c r="Z16" i="1"/>
  <c r="AE4" i="1"/>
  <c r="AE5" i="1" s="1"/>
  <c r="AE6" i="1" s="1"/>
  <c r="AE7" i="1" s="1"/>
  <c r="AE8" i="1" s="1"/>
  <c r="AE9" i="1" s="1"/>
  <c r="AE10" i="1" s="1"/>
  <c r="AE11" i="1" s="1"/>
  <c r="AE12" i="1" s="1"/>
  <c r="AE14" i="1" s="1"/>
  <c r="AE15" i="1" s="1"/>
  <c r="AE16" i="1" s="1"/>
  <c r="AE17" i="1" s="1"/>
  <c r="AE18" i="1" s="1"/>
  <c r="AE19" i="1" s="1"/>
  <c r="AE20" i="1" s="1"/>
  <c r="AE21" i="1" s="1"/>
  <c r="AE22" i="1" s="1"/>
  <c r="AE23" i="1" s="1"/>
  <c r="AE24" i="1" s="1"/>
  <c r="AE25" i="1" s="1"/>
  <c r="AE26" i="1" s="1"/>
  <c r="AE27" i="1" s="1"/>
  <c r="AE28" i="1" s="1"/>
  <c r="AE29" i="1" s="1"/>
  <c r="AE30" i="1" s="1"/>
  <c r="AE31" i="1" s="1"/>
  <c r="AE32" i="1" s="1"/>
  <c r="AE33" i="1" s="1"/>
  <c r="AE34" i="1" s="1"/>
  <c r="AE35" i="1" s="1"/>
  <c r="AE36" i="1" s="1"/>
  <c r="AE37" i="1" s="1"/>
  <c r="AE38" i="1" s="1"/>
  <c r="AE39" i="1" s="1"/>
  <c r="AE40" i="1" s="1"/>
  <c r="AE41" i="1" s="1"/>
  <c r="AE42" i="1" s="1"/>
  <c r="AE43" i="1" s="1"/>
  <c r="AE44" i="1" s="1"/>
  <c r="AE45" i="1" s="1"/>
  <c r="AE46" i="1" s="1"/>
  <c r="AE47" i="1" s="1"/>
  <c r="AE48" i="1" s="1"/>
  <c r="AE49" i="1" s="1"/>
  <c r="AE50" i="1" s="1"/>
  <c r="AE51" i="1" s="1"/>
  <c r="AE52" i="1" s="1"/>
  <c r="AE53" i="1" s="1"/>
  <c r="AE54" i="1" s="1"/>
  <c r="AE55" i="1" s="1"/>
  <c r="AE56" i="1" s="1"/>
  <c r="AE57" i="1" s="1"/>
  <c r="AE58" i="1" s="1"/>
  <c r="AE59" i="1" s="1"/>
  <c r="AE60" i="1" s="1"/>
  <c r="AE61" i="1" s="1"/>
  <c r="AE62" i="1" s="1"/>
  <c r="AE63" i="1" s="1"/>
  <c r="AE64" i="1" s="1"/>
  <c r="AE65" i="1" s="1"/>
  <c r="AE66" i="1" s="1"/>
  <c r="AE67" i="1" s="1"/>
  <c r="AE68" i="1" s="1"/>
  <c r="AE69" i="1" s="1"/>
  <c r="AE70" i="1" s="1"/>
  <c r="AE71" i="1" s="1"/>
  <c r="AE72" i="1" s="1"/>
  <c r="AE73" i="1" s="1"/>
  <c r="AE74" i="1" s="1"/>
  <c r="AE75" i="1" s="1"/>
  <c r="AE76" i="1" s="1"/>
  <c r="AE77" i="1" s="1"/>
  <c r="AE78" i="1" s="1"/>
  <c r="AE79" i="1" s="1"/>
  <c r="AE80" i="1" s="1"/>
  <c r="AE81" i="1" s="1"/>
  <c r="AE82" i="1" s="1"/>
  <c r="AE83" i="1" s="1"/>
  <c r="AE84" i="1" s="1"/>
  <c r="AE85" i="1" s="1"/>
  <c r="AE86" i="1" s="1"/>
  <c r="AE87" i="1" s="1"/>
  <c r="AE88" i="1" s="1"/>
  <c r="AE89" i="1" s="1"/>
  <c r="AE90" i="1" s="1"/>
  <c r="AE91" i="1" s="1"/>
  <c r="AE92" i="1" s="1"/>
  <c r="AE93" i="1" s="1"/>
  <c r="AE94" i="1" s="1"/>
  <c r="AE95" i="1" s="1"/>
  <c r="AE96" i="1" s="1"/>
  <c r="AE97" i="1" s="1"/>
  <c r="AE98" i="1" s="1"/>
  <c r="AE99" i="1" s="1"/>
  <c r="AE100" i="1" s="1"/>
  <c r="AE101" i="1" s="1"/>
  <c r="AE102" i="1" s="1"/>
  <c r="AE103" i="1" s="1"/>
  <c r="AE104" i="1" s="1"/>
  <c r="AE105" i="1" s="1"/>
  <c r="AE106" i="1" s="1"/>
  <c r="AE107" i="1" s="1"/>
  <c r="AE108" i="1" s="1"/>
  <c r="AE109" i="1" s="1"/>
  <c r="AE110" i="1" s="1"/>
  <c r="AE111" i="1" s="1"/>
  <c r="AE112" i="1" s="1"/>
  <c r="AE113" i="1" s="1"/>
  <c r="AE114" i="1" s="1"/>
  <c r="AE115" i="1" s="1"/>
  <c r="AE116" i="1" s="1"/>
  <c r="AE117" i="1" s="1"/>
  <c r="AE118" i="1" s="1"/>
  <c r="AE119" i="1" s="1"/>
  <c r="AE120" i="1" s="1"/>
  <c r="Z14" i="1"/>
  <c r="R84" i="9" l="1"/>
  <c r="R85" i="9" s="1"/>
  <c r="S85" i="9" s="1"/>
  <c r="E18" i="10"/>
  <c r="D4" i="10"/>
  <c r="D5" i="10" s="1"/>
  <c r="D6" i="10" s="1"/>
  <c r="D7" i="10" s="1"/>
  <c r="D8" i="10" s="1"/>
  <c r="D9" i="10" s="1"/>
  <c r="D10" i="10" s="1"/>
  <c r="D11" i="10" s="1"/>
  <c r="D12" i="10" s="1"/>
  <c r="D13" i="10" s="1"/>
  <c r="AB75" i="12"/>
  <c r="AB64" i="12"/>
  <c r="AB23" i="12"/>
  <c r="AB18" i="12"/>
  <c r="AB20" i="12"/>
  <c r="AB79" i="12"/>
  <c r="AB16" i="12"/>
  <c r="AB67" i="12"/>
  <c r="AB15" i="12"/>
  <c r="AB22" i="12"/>
  <c r="AB76" i="12"/>
  <c r="AB72" i="12"/>
  <c r="AB74" i="12"/>
  <c r="AB65" i="12"/>
  <c r="AB39" i="12"/>
  <c r="AB43" i="12"/>
  <c r="AB69" i="12"/>
  <c r="AB14" i="12"/>
  <c r="AB35" i="12"/>
  <c r="AB40" i="12"/>
  <c r="AB51" i="12"/>
  <c r="AB71" i="12"/>
  <c r="AB78" i="12"/>
  <c r="AB38" i="12"/>
  <c r="AB19" i="12"/>
  <c r="AB42" i="12"/>
  <c r="AB36" i="12"/>
  <c r="AB68" i="12"/>
  <c r="D14" i="12"/>
  <c r="F13" i="12"/>
  <c r="AH120" i="12"/>
  <c r="AH112" i="12"/>
  <c r="AH104" i="12"/>
  <c r="AH96" i="12"/>
  <c r="AH88" i="12"/>
  <c r="AH117" i="12"/>
  <c r="AH109" i="12"/>
  <c r="AH101" i="12"/>
  <c r="AH93" i="12"/>
  <c r="AH85" i="12"/>
  <c r="AH63" i="12"/>
  <c r="AH59" i="12"/>
  <c r="AH55" i="12"/>
  <c r="AH116" i="12"/>
  <c r="AH108" i="12"/>
  <c r="AH100" i="12"/>
  <c r="AH92" i="12"/>
  <c r="AH73" i="12"/>
  <c r="AH69" i="12"/>
  <c r="AH65" i="12"/>
  <c r="AH52" i="12"/>
  <c r="AH48" i="12"/>
  <c r="AH111" i="12"/>
  <c r="AH107" i="12"/>
  <c r="AH98" i="12"/>
  <c r="AH94" i="12"/>
  <c r="AH83" i="12"/>
  <c r="AH81" i="12"/>
  <c r="AH68" i="12"/>
  <c r="AH119" i="12"/>
  <c r="AH115" i="12"/>
  <c r="AH106" i="12"/>
  <c r="AH102" i="12"/>
  <c r="AH89" i="12"/>
  <c r="AH62" i="12"/>
  <c r="AH57" i="12"/>
  <c r="AH47" i="12"/>
  <c r="AH43" i="12"/>
  <c r="AH113" i="12"/>
  <c r="AH91" i="12"/>
  <c r="AH79" i="12"/>
  <c r="AH76" i="12"/>
  <c r="AH75" i="12"/>
  <c r="AH72" i="12"/>
  <c r="AH67" i="12"/>
  <c r="AH40" i="12"/>
  <c r="AH38" i="12"/>
  <c r="AH31" i="12"/>
  <c r="AH27" i="12"/>
  <c r="AH10" i="12"/>
  <c r="AH5" i="12"/>
  <c r="AH118" i="12"/>
  <c r="AH90" i="12"/>
  <c r="AH82" i="12"/>
  <c r="AH53" i="12"/>
  <c r="AH49" i="12"/>
  <c r="AH44" i="12"/>
  <c r="AH23" i="12"/>
  <c r="AH95" i="12"/>
  <c r="AH74" i="12"/>
  <c r="AH58" i="12"/>
  <c r="AH54" i="12"/>
  <c r="AH50" i="12"/>
  <c r="AH35" i="12"/>
  <c r="AH32" i="12"/>
  <c r="AH28" i="12"/>
  <c r="AH24" i="12"/>
  <c r="AH42" i="12"/>
  <c r="AH33" i="12"/>
  <c r="AH21" i="12"/>
  <c r="AH16" i="12"/>
  <c r="AH87" i="12"/>
  <c r="AH61" i="12"/>
  <c r="AH46" i="12"/>
  <c r="AH20" i="12"/>
  <c r="AH18" i="12"/>
  <c r="AH3" i="12"/>
  <c r="AH86" i="12"/>
  <c r="AH66" i="12"/>
  <c r="AH99" i="12"/>
  <c r="AH45" i="12"/>
  <c r="AH64" i="12"/>
  <c r="AH51" i="12"/>
  <c r="AH37" i="12"/>
  <c r="AH25" i="12"/>
  <c r="AH13" i="12"/>
  <c r="AH7" i="12"/>
  <c r="AH105" i="12"/>
  <c r="AH97" i="12"/>
  <c r="AH36" i="12"/>
  <c r="AH9" i="12"/>
  <c r="AH6" i="12"/>
  <c r="AH114" i="12"/>
  <c r="AH70" i="12"/>
  <c r="AH15" i="12"/>
  <c r="AH12" i="12"/>
  <c r="AH110" i="12"/>
  <c r="AH17" i="12"/>
  <c r="AH71" i="12"/>
  <c r="AH78" i="12"/>
  <c r="AH56" i="12"/>
  <c r="AH84" i="12"/>
  <c r="AH26" i="12"/>
  <c r="AH80" i="12"/>
  <c r="AH19" i="12"/>
  <c r="AH41" i="12"/>
  <c r="AH29" i="12"/>
  <c r="AH22" i="12"/>
  <c r="AH11" i="12"/>
  <c r="AH30" i="12"/>
  <c r="AH14" i="12"/>
  <c r="AH4" i="12"/>
  <c r="AH60" i="12"/>
  <c r="AH34" i="12"/>
  <c r="AH103" i="12"/>
  <c r="AH77" i="12"/>
  <c r="AH39" i="12"/>
  <c r="AH8" i="12"/>
  <c r="E18" i="12"/>
  <c r="E19" i="12"/>
  <c r="E20" i="12" s="1"/>
  <c r="E21" i="12" s="1"/>
  <c r="E22" i="12" s="1"/>
  <c r="E23" i="12" s="1"/>
  <c r="E24" i="12" s="1"/>
  <c r="E25" i="12" s="1"/>
  <c r="E26" i="12" s="1"/>
  <c r="E27" i="12" s="1"/>
  <c r="E28" i="12" s="1"/>
  <c r="E29" i="12" s="1"/>
  <c r="E30" i="12" s="1"/>
  <c r="E31" i="12" s="1"/>
  <c r="E32" i="12" s="1"/>
  <c r="E33" i="12" s="1"/>
  <c r="E34" i="12" s="1"/>
  <c r="E35" i="12" s="1"/>
  <c r="E36" i="12" s="1"/>
  <c r="E37" i="12" s="1"/>
  <c r="E38" i="12" s="1"/>
  <c r="E39" i="12" s="1"/>
  <c r="E40" i="12" s="1"/>
  <c r="E41" i="12" s="1"/>
  <c r="E42" i="12" s="1"/>
  <c r="E43" i="12" s="1"/>
  <c r="E44" i="12" s="1"/>
  <c r="E45" i="12" s="1"/>
  <c r="E46" i="12" s="1"/>
  <c r="E47" i="12" s="1"/>
  <c r="E48" i="12" s="1"/>
  <c r="E49" i="12" s="1"/>
  <c r="E50" i="12" s="1"/>
  <c r="E51" i="12" s="1"/>
  <c r="E52" i="12" s="1"/>
  <c r="E53" i="12" s="1"/>
  <c r="E54" i="12" s="1"/>
  <c r="E55" i="12" s="1"/>
  <c r="E56" i="12" s="1"/>
  <c r="E57" i="12" s="1"/>
  <c r="E58" i="12" s="1"/>
  <c r="E59" i="12" s="1"/>
  <c r="E60" i="12" s="1"/>
  <c r="E61" i="12" s="1"/>
  <c r="E62" i="12" s="1"/>
  <c r="E63" i="12" s="1"/>
  <c r="E64" i="12" s="1"/>
  <c r="E65" i="12" s="1"/>
  <c r="E66" i="12" s="1"/>
  <c r="E67" i="12" s="1"/>
  <c r="E68" i="12" s="1"/>
  <c r="E69" i="12" s="1"/>
  <c r="E70" i="12" s="1"/>
  <c r="E71" i="12" s="1"/>
  <c r="E72" i="12" s="1"/>
  <c r="E73" i="12" s="1"/>
  <c r="E74" i="12" s="1"/>
  <c r="E75" i="12" s="1"/>
  <c r="E76" i="12" s="1"/>
  <c r="E77" i="12" s="1"/>
  <c r="E78" i="12" s="1"/>
  <c r="AB25" i="12"/>
  <c r="AB63" i="12"/>
  <c r="AB59" i="12"/>
  <c r="AB55" i="12"/>
  <c r="AB54" i="12"/>
  <c r="AB58" i="12"/>
  <c r="AB61" i="12"/>
  <c r="AB62" i="12"/>
  <c r="AB57" i="12"/>
  <c r="AB60" i="12"/>
  <c r="AB56" i="12"/>
  <c r="AB30" i="12"/>
  <c r="AB26" i="12"/>
  <c r="AB24" i="12"/>
  <c r="AB32" i="12"/>
  <c r="AB31" i="12"/>
  <c r="AB29" i="12"/>
  <c r="AB28" i="12"/>
  <c r="AB33" i="12"/>
  <c r="AB53" i="12"/>
  <c r="AB49" i="12"/>
  <c r="AB48" i="12"/>
  <c r="AB46" i="12"/>
  <c r="AB52" i="12"/>
  <c r="AB47" i="12"/>
  <c r="AB45" i="12"/>
  <c r="AB50" i="12"/>
  <c r="AB17" i="12"/>
  <c r="AB41" i="12"/>
  <c r="AB37" i="12"/>
  <c r="S83" i="12"/>
  <c r="T84" i="12" s="1"/>
  <c r="R84" i="12"/>
  <c r="AB70" i="12"/>
  <c r="AB66" i="12"/>
  <c r="Q20" i="9"/>
  <c r="Q76" i="9"/>
  <c r="Q49" i="10"/>
  <c r="Q41" i="10"/>
  <c r="Q41" i="9"/>
  <c r="Q23" i="9"/>
  <c r="Q23" i="10"/>
  <c r="Q71" i="9"/>
  <c r="Q71" i="10"/>
  <c r="Q61" i="9"/>
  <c r="Q61" i="10"/>
  <c r="Q76" i="10"/>
  <c r="Q20" i="10"/>
  <c r="Q49" i="9"/>
  <c r="AB36" i="10"/>
  <c r="AB44" i="10"/>
  <c r="AB63" i="10"/>
  <c r="AB79" i="10"/>
  <c r="AB48" i="10"/>
  <c r="AB34" i="9"/>
  <c r="AB44" i="9"/>
  <c r="AB14" i="10"/>
  <c r="AB55" i="10"/>
  <c r="AB27" i="10"/>
  <c r="AB30" i="10"/>
  <c r="AB57" i="10"/>
  <c r="AB73" i="10"/>
  <c r="AB67" i="10"/>
  <c r="AB42" i="10"/>
  <c r="AB65" i="10"/>
  <c r="AB78" i="10"/>
  <c r="AB71" i="10"/>
  <c r="AB69" i="10"/>
  <c r="AB17" i="9"/>
  <c r="AB15" i="10"/>
  <c r="AB38" i="10"/>
  <c r="AH120" i="10"/>
  <c r="AH112" i="10"/>
  <c r="AH104" i="10"/>
  <c r="AH96" i="10"/>
  <c r="AH88" i="10"/>
  <c r="AH75" i="10"/>
  <c r="AH61" i="10"/>
  <c r="AH57" i="10"/>
  <c r="AH117" i="10"/>
  <c r="AH109" i="10"/>
  <c r="AH101" i="10"/>
  <c r="AH93" i="10"/>
  <c r="AH85" i="10"/>
  <c r="AH70" i="10"/>
  <c r="AH66" i="10"/>
  <c r="AH53" i="10"/>
  <c r="AH49" i="10"/>
  <c r="AH116" i="10"/>
  <c r="AH108" i="10"/>
  <c r="AH100" i="10"/>
  <c r="AH92" i="10"/>
  <c r="AH63" i="10"/>
  <c r="AH59" i="10"/>
  <c r="AH55" i="10"/>
  <c r="AH111" i="10"/>
  <c r="AH107" i="10"/>
  <c r="AH98" i="10"/>
  <c r="AH94" i="10"/>
  <c r="AH83" i="10"/>
  <c r="AH81" i="10"/>
  <c r="AH60" i="10"/>
  <c r="AH50" i="10"/>
  <c r="AH119" i="10"/>
  <c r="AH115" i="10"/>
  <c r="AH106" i="10"/>
  <c r="AH102" i="10"/>
  <c r="AH89" i="10"/>
  <c r="AH69" i="10"/>
  <c r="AH114" i="10"/>
  <c r="AH110" i="10"/>
  <c r="AH97" i="10"/>
  <c r="AH80" i="10"/>
  <c r="AH77" i="10"/>
  <c r="AH64" i="10"/>
  <c r="AH62" i="10"/>
  <c r="AH54" i="10"/>
  <c r="AH48" i="10"/>
  <c r="AH43" i="10"/>
  <c r="AH39" i="10"/>
  <c r="AH35" i="10"/>
  <c r="AH118" i="10"/>
  <c r="AH99" i="10"/>
  <c r="AH67" i="10"/>
  <c r="AH65" i="10"/>
  <c r="AH58" i="10"/>
  <c r="AH34" i="10"/>
  <c r="AH91" i="10"/>
  <c r="AH73" i="10"/>
  <c r="AH44" i="10"/>
  <c r="AH30" i="10"/>
  <c r="AH26" i="10"/>
  <c r="AH90" i="10"/>
  <c r="AH84" i="10"/>
  <c r="AH22" i="10"/>
  <c r="AH95" i="10"/>
  <c r="AH86" i="10"/>
  <c r="AH78" i="10"/>
  <c r="AH32" i="10"/>
  <c r="AH105" i="10"/>
  <c r="AH41" i="10"/>
  <c r="AH36" i="10"/>
  <c r="AH23" i="10"/>
  <c r="AH21" i="10"/>
  <c r="AH17" i="10"/>
  <c r="AH14" i="10"/>
  <c r="AH12" i="10"/>
  <c r="AH8" i="10"/>
  <c r="AH3" i="10"/>
  <c r="AH103" i="10"/>
  <c r="AH79" i="10"/>
  <c r="AH76" i="10"/>
  <c r="AH46" i="10"/>
  <c r="AH29" i="10"/>
  <c r="AH28" i="10"/>
  <c r="AH113" i="10"/>
  <c r="AH56" i="10"/>
  <c r="AH45" i="10"/>
  <c r="AH27" i="10"/>
  <c r="AH24" i="10"/>
  <c r="AH5" i="10"/>
  <c r="AH42" i="10"/>
  <c r="AH15" i="10"/>
  <c r="AH31" i="10"/>
  <c r="AH7" i="10"/>
  <c r="AH4" i="10"/>
  <c r="AH51" i="10"/>
  <c r="AH47" i="10"/>
  <c r="AH82" i="10"/>
  <c r="AH72" i="10"/>
  <c r="AH18" i="10"/>
  <c r="AH68" i="10"/>
  <c r="AH37" i="10"/>
  <c r="AH11" i="10"/>
  <c r="AH9" i="10"/>
  <c r="AH25" i="10"/>
  <c r="AH13" i="10"/>
  <c r="AH74" i="10"/>
  <c r="AH52" i="10"/>
  <c r="AH20" i="10"/>
  <c r="AH40" i="10"/>
  <c r="AH71" i="10"/>
  <c r="AH33" i="10"/>
  <c r="AH19" i="10"/>
  <c r="AH6" i="10"/>
  <c r="AH38" i="10"/>
  <c r="AH87" i="10"/>
  <c r="AH10" i="10"/>
  <c r="D14" i="10"/>
  <c r="F13" i="10"/>
  <c r="AB18" i="10"/>
  <c r="AB23" i="10"/>
  <c r="AB19" i="10"/>
  <c r="AB16" i="10"/>
  <c r="AB20" i="10"/>
  <c r="AB17" i="10"/>
  <c r="AB72" i="9"/>
  <c r="AB66" i="9"/>
  <c r="AB21" i="10"/>
  <c r="AB41" i="10"/>
  <c r="AB37" i="10"/>
  <c r="AB35" i="10"/>
  <c r="AB40" i="10"/>
  <c r="AB43" i="10"/>
  <c r="AB39" i="10"/>
  <c r="S83" i="10"/>
  <c r="T84" i="10" s="1"/>
  <c r="R84" i="10"/>
  <c r="AB32" i="10"/>
  <c r="AB24" i="10"/>
  <c r="AB33" i="10"/>
  <c r="AB29" i="10"/>
  <c r="AB25" i="10"/>
  <c r="AB31" i="10"/>
  <c r="AB53" i="10"/>
  <c r="AB49" i="10"/>
  <c r="AB51" i="10"/>
  <c r="AB50" i="10"/>
  <c r="AB46" i="10"/>
  <c r="AB47" i="10"/>
  <c r="AB45" i="10"/>
  <c r="AB60" i="10"/>
  <c r="AB56" i="10"/>
  <c r="AB58" i="10"/>
  <c r="AB59" i="10"/>
  <c r="AB62" i="10"/>
  <c r="AB61" i="10"/>
  <c r="AB26" i="10"/>
  <c r="AB74" i="10"/>
  <c r="AB77" i="10"/>
  <c r="AB75" i="10"/>
  <c r="AB66" i="10"/>
  <c r="AB70" i="10"/>
  <c r="AB64" i="10"/>
  <c r="AB68" i="10"/>
  <c r="AB42" i="9"/>
  <c r="AB57" i="9"/>
  <c r="AB62" i="9"/>
  <c r="AB14" i="9"/>
  <c r="AB38" i="9"/>
  <c r="AB71" i="9"/>
  <c r="AB49" i="9"/>
  <c r="AB16" i="9"/>
  <c r="AB18" i="9"/>
  <c r="AB37" i="9"/>
  <c r="AB39" i="9"/>
  <c r="AB45" i="9"/>
  <c r="AB46" i="9"/>
  <c r="AB53" i="9"/>
  <c r="AB51" i="9"/>
  <c r="AB35" i="9"/>
  <c r="AB54" i="9"/>
  <c r="AB70" i="9"/>
  <c r="AB41" i="9"/>
  <c r="AB67" i="9"/>
  <c r="AH120" i="9"/>
  <c r="AH112" i="9"/>
  <c r="AH104" i="9"/>
  <c r="AH96" i="9"/>
  <c r="AH88" i="9"/>
  <c r="AH75" i="9"/>
  <c r="AH61" i="9"/>
  <c r="AH57" i="9"/>
  <c r="AH117" i="9"/>
  <c r="AH109" i="9"/>
  <c r="AH101" i="9"/>
  <c r="AH93" i="9"/>
  <c r="AH85" i="9"/>
  <c r="AH70" i="9"/>
  <c r="AH66" i="9"/>
  <c r="AH53" i="9"/>
  <c r="AH49" i="9"/>
  <c r="AH114" i="9"/>
  <c r="AH106" i="9"/>
  <c r="AH98" i="9"/>
  <c r="AH90" i="9"/>
  <c r="AH77" i="9"/>
  <c r="AH62" i="9"/>
  <c r="AH58" i="9"/>
  <c r="AH54" i="9"/>
  <c r="AH119" i="9"/>
  <c r="AH107" i="9"/>
  <c r="AH94" i="9"/>
  <c r="AH83" i="9"/>
  <c r="AH51" i="9"/>
  <c r="AH41" i="9"/>
  <c r="AH37" i="9"/>
  <c r="AH115" i="9"/>
  <c r="AH102" i="9"/>
  <c r="AH89" i="9"/>
  <c r="AH81" i="9"/>
  <c r="AH69" i="9"/>
  <c r="AH64" i="9"/>
  <c r="AH63" i="9"/>
  <c r="AH55" i="9"/>
  <c r="AH52" i="9"/>
  <c r="AH46" i="9"/>
  <c r="AH33" i="9"/>
  <c r="AH113" i="9"/>
  <c r="AH91" i="9"/>
  <c r="AH65" i="9"/>
  <c r="AH48" i="9"/>
  <c r="AH20" i="9"/>
  <c r="AH13" i="9"/>
  <c r="AH11" i="9"/>
  <c r="AH7" i="9"/>
  <c r="AH100" i="9"/>
  <c r="AH79" i="9"/>
  <c r="AH72" i="9"/>
  <c r="AH56" i="9"/>
  <c r="AH50" i="9"/>
  <c r="AH43" i="9"/>
  <c r="AH118" i="9"/>
  <c r="AH95" i="9"/>
  <c r="AH82" i="9"/>
  <c r="AH68" i="9"/>
  <c r="AH60" i="9"/>
  <c r="AH38" i="9"/>
  <c r="AH29" i="9"/>
  <c r="AH25" i="9"/>
  <c r="AH111" i="9"/>
  <c r="AH105" i="9"/>
  <c r="AH116" i="9"/>
  <c r="AH86" i="9"/>
  <c r="AH40" i="9"/>
  <c r="AH34" i="9"/>
  <c r="AH26" i="9"/>
  <c r="AH92" i="9"/>
  <c r="AH84" i="9"/>
  <c r="AH78" i="9"/>
  <c r="AH73" i="9"/>
  <c r="AH35" i="9"/>
  <c r="AH3" i="9"/>
  <c r="AH103" i="9"/>
  <c r="AH80" i="9"/>
  <c r="AH71" i="9"/>
  <c r="AH59" i="9"/>
  <c r="AH31" i="9"/>
  <c r="AH19" i="9"/>
  <c r="AH18" i="9"/>
  <c r="AH6" i="9"/>
  <c r="AH44" i="9"/>
  <c r="AH42" i="9"/>
  <c r="AH30" i="9"/>
  <c r="AH9" i="9"/>
  <c r="AH4" i="9"/>
  <c r="AH110" i="9"/>
  <c r="AH67" i="9"/>
  <c r="AH23" i="9"/>
  <c r="AH16" i="9"/>
  <c r="AH27" i="9"/>
  <c r="AH12" i="9"/>
  <c r="AH10" i="9"/>
  <c r="AH108" i="9"/>
  <c r="AH22" i="9"/>
  <c r="AH15" i="9"/>
  <c r="AH99" i="9"/>
  <c r="AH47" i="9"/>
  <c r="AH17" i="9"/>
  <c r="AH97" i="9"/>
  <c r="AH74" i="9"/>
  <c r="AH45" i="9"/>
  <c r="AH36" i="9"/>
  <c r="AH32" i="9"/>
  <c r="AH24" i="9"/>
  <c r="AH8" i="9"/>
  <c r="AH87" i="9"/>
  <c r="AH39" i="9"/>
  <c r="AH28" i="9"/>
  <c r="AH5" i="9"/>
  <c r="AH76" i="9"/>
  <c r="AH21" i="9"/>
  <c r="AH14" i="9"/>
  <c r="D14" i="9"/>
  <c r="F13" i="9"/>
  <c r="E19" i="9"/>
  <c r="E20" i="9" s="1"/>
  <c r="E21" i="9" s="1"/>
  <c r="E22" i="9" s="1"/>
  <c r="E23" i="9" s="1"/>
  <c r="E24" i="9" s="1"/>
  <c r="E25" i="9" s="1"/>
  <c r="E26" i="9" s="1"/>
  <c r="E27" i="9" s="1"/>
  <c r="E28" i="9" s="1"/>
  <c r="E29" i="9" s="1"/>
  <c r="E30" i="9" s="1"/>
  <c r="E31" i="9" s="1"/>
  <c r="E32" i="9" s="1"/>
  <c r="E33" i="9" s="1"/>
  <c r="E34" i="9" s="1"/>
  <c r="E35" i="9" s="1"/>
  <c r="E36" i="9" s="1"/>
  <c r="E37" i="9" s="1"/>
  <c r="E38" i="9" s="1"/>
  <c r="E39" i="9" s="1"/>
  <c r="E40" i="9" s="1"/>
  <c r="E41" i="9" s="1"/>
  <c r="E42" i="9" s="1"/>
  <c r="E43" i="9" s="1"/>
  <c r="E44" i="9" s="1"/>
  <c r="E45" i="9" s="1"/>
  <c r="E46" i="9" s="1"/>
  <c r="E47" i="9" s="1"/>
  <c r="E48" i="9" s="1"/>
  <c r="E49" i="9" s="1"/>
  <c r="E50" i="9" s="1"/>
  <c r="E51" i="9" s="1"/>
  <c r="E52" i="9" s="1"/>
  <c r="E53" i="9" s="1"/>
  <c r="E54" i="9" s="1"/>
  <c r="E55" i="9" s="1"/>
  <c r="E56" i="9" s="1"/>
  <c r="E57" i="9" s="1"/>
  <c r="E58" i="9" s="1"/>
  <c r="E59" i="9" s="1"/>
  <c r="E60" i="9" s="1"/>
  <c r="E61" i="9" s="1"/>
  <c r="E62" i="9" s="1"/>
  <c r="E63" i="9" s="1"/>
  <c r="E64" i="9" s="1"/>
  <c r="E65" i="9" s="1"/>
  <c r="E66" i="9" s="1"/>
  <c r="E67" i="9" s="1"/>
  <c r="E68" i="9" s="1"/>
  <c r="E69" i="9" s="1"/>
  <c r="E70" i="9" s="1"/>
  <c r="E71" i="9" s="1"/>
  <c r="E72" i="9" s="1"/>
  <c r="E73" i="9" s="1"/>
  <c r="E74" i="9" s="1"/>
  <c r="E75" i="9" s="1"/>
  <c r="E76" i="9" s="1"/>
  <c r="E77" i="9" s="1"/>
  <c r="E78" i="9" s="1"/>
  <c r="E18" i="9"/>
  <c r="AB31" i="9"/>
  <c r="AB27" i="9"/>
  <c r="AB29" i="9"/>
  <c r="AB28" i="9"/>
  <c r="AB33" i="9"/>
  <c r="AB26" i="9"/>
  <c r="AB32" i="9"/>
  <c r="AB25" i="9"/>
  <c r="AB30" i="9"/>
  <c r="AB23" i="9"/>
  <c r="AB19" i="9"/>
  <c r="AB21" i="9"/>
  <c r="S84" i="9"/>
  <c r="T85" i="9" s="1"/>
  <c r="AB60" i="9"/>
  <c r="AB56" i="9"/>
  <c r="AB59" i="9"/>
  <c r="AB58" i="9"/>
  <c r="AB63" i="9"/>
  <c r="AB15" i="9"/>
  <c r="AB22" i="9"/>
  <c r="AB55" i="9"/>
  <c r="AB76" i="9"/>
  <c r="AB79" i="9"/>
  <c r="AB78" i="9"/>
  <c r="AB75" i="9"/>
  <c r="AB77" i="9"/>
  <c r="AB40" i="9"/>
  <c r="AB36" i="9"/>
  <c r="AB52" i="9"/>
  <c r="AB48" i="9"/>
  <c r="AB47" i="9"/>
  <c r="AB65" i="9"/>
  <c r="AB69" i="9"/>
  <c r="AB73" i="9"/>
  <c r="AB64" i="9"/>
  <c r="AB68" i="9"/>
  <c r="AB28" i="8"/>
  <c r="AB40" i="8"/>
  <c r="AB65" i="8"/>
  <c r="AB36" i="8"/>
  <c r="AB14" i="8"/>
  <c r="AB44" i="8"/>
  <c r="AB54" i="8"/>
  <c r="AB64" i="8"/>
  <c r="AB37" i="8"/>
  <c r="AB15" i="8"/>
  <c r="AB20" i="8"/>
  <c r="AB31" i="8"/>
  <c r="AB71" i="8"/>
  <c r="AB25" i="8"/>
  <c r="AB16" i="8"/>
  <c r="AB41" i="8"/>
  <c r="AB26" i="8"/>
  <c r="AB29" i="8"/>
  <c r="AB45" i="8"/>
  <c r="AB67" i="8"/>
  <c r="AH120" i="8"/>
  <c r="AH112" i="8"/>
  <c r="AH104" i="8"/>
  <c r="AH96" i="8"/>
  <c r="AH88" i="8"/>
  <c r="AH75" i="8"/>
  <c r="AH61" i="8"/>
  <c r="AH57" i="8"/>
  <c r="AH117" i="8"/>
  <c r="AH109" i="8"/>
  <c r="AH101" i="8"/>
  <c r="AH93" i="8"/>
  <c r="AH85" i="8"/>
  <c r="AH70" i="8"/>
  <c r="AH66" i="8"/>
  <c r="AH53" i="8"/>
  <c r="AH114" i="8"/>
  <c r="AH106" i="8"/>
  <c r="AH98" i="8"/>
  <c r="AH90" i="8"/>
  <c r="AH77" i="8"/>
  <c r="AH62" i="8"/>
  <c r="AH58" i="8"/>
  <c r="AH54" i="8"/>
  <c r="AH116" i="8"/>
  <c r="AH108" i="8"/>
  <c r="AH100" i="8"/>
  <c r="AH92" i="8"/>
  <c r="AH63" i="8"/>
  <c r="AH59" i="8"/>
  <c r="AH55" i="8"/>
  <c r="AH119" i="8"/>
  <c r="AH103" i="8"/>
  <c r="AH87" i="8"/>
  <c r="AH76" i="8"/>
  <c r="AH56" i="8"/>
  <c r="AH47" i="8"/>
  <c r="AH43" i="8"/>
  <c r="AH39" i="8"/>
  <c r="AH35" i="8"/>
  <c r="AH113" i="8"/>
  <c r="AH97" i="8"/>
  <c r="AH83" i="8"/>
  <c r="AH81" i="8"/>
  <c r="AH73" i="8"/>
  <c r="AH71" i="8"/>
  <c r="AH44" i="8"/>
  <c r="AH118" i="8"/>
  <c r="AH102" i="8"/>
  <c r="AH86" i="8"/>
  <c r="AH69" i="8"/>
  <c r="AH67" i="8"/>
  <c r="AH40" i="8"/>
  <c r="AH36" i="8"/>
  <c r="AH107" i="8"/>
  <c r="AH91" i="8"/>
  <c r="AH80" i="8"/>
  <c r="AH78" i="8"/>
  <c r="AH65" i="8"/>
  <c r="AH45" i="8"/>
  <c r="AH95" i="8"/>
  <c r="AH72" i="8"/>
  <c r="AH68" i="8"/>
  <c r="AH64" i="8"/>
  <c r="AH51" i="8"/>
  <c r="AH50" i="8"/>
  <c r="AH48" i="8"/>
  <c r="AH42" i="8"/>
  <c r="AH28" i="8"/>
  <c r="AH24" i="8"/>
  <c r="AH16" i="8"/>
  <c r="AH105" i="8"/>
  <c r="AH60" i="8"/>
  <c r="AH52" i="8"/>
  <c r="AH33" i="8"/>
  <c r="AH31" i="8"/>
  <c r="AH20" i="8"/>
  <c r="AH94" i="8"/>
  <c r="AH38" i="8"/>
  <c r="AH30" i="8"/>
  <c r="AH29" i="8"/>
  <c r="AH25" i="8"/>
  <c r="AH111" i="8"/>
  <c r="AH79" i="8"/>
  <c r="AH49" i="8"/>
  <c r="AH41" i="8"/>
  <c r="AH34" i="8"/>
  <c r="AH26" i="8"/>
  <c r="AH115" i="8"/>
  <c r="AH14" i="8"/>
  <c r="AH12" i="8"/>
  <c r="AH8" i="8"/>
  <c r="AH3" i="8"/>
  <c r="AH6" i="8"/>
  <c r="AH89" i="8"/>
  <c r="AH74" i="8"/>
  <c r="AH32" i="8"/>
  <c r="AH19" i="8"/>
  <c r="AH27" i="8"/>
  <c r="AH17" i="8"/>
  <c r="AH37" i="8"/>
  <c r="AH110" i="8"/>
  <c r="AH21" i="8"/>
  <c r="AH9" i="8"/>
  <c r="AH4" i="8"/>
  <c r="AH10" i="8"/>
  <c r="AH5" i="8"/>
  <c r="AH46" i="8"/>
  <c r="AH22" i="8"/>
  <c r="AH15" i="8"/>
  <c r="AH84" i="8"/>
  <c r="AH99" i="8"/>
  <c r="AH18" i="8"/>
  <c r="AH11" i="8"/>
  <c r="AH7" i="8"/>
  <c r="AH82" i="8"/>
  <c r="AH13" i="8"/>
  <c r="AH23" i="8"/>
  <c r="F13" i="8"/>
  <c r="D14" i="8"/>
  <c r="E19" i="8"/>
  <c r="E20" i="8" s="1"/>
  <c r="E21" i="8" s="1"/>
  <c r="E22" i="8" s="1"/>
  <c r="E23" i="8" s="1"/>
  <c r="E24" i="8" s="1"/>
  <c r="E25" i="8" s="1"/>
  <c r="E26" i="8" s="1"/>
  <c r="E27" i="8" s="1"/>
  <c r="E28" i="8" s="1"/>
  <c r="E29" i="8" s="1"/>
  <c r="E30" i="8" s="1"/>
  <c r="E31" i="8" s="1"/>
  <c r="E32" i="8" s="1"/>
  <c r="E33" i="8" s="1"/>
  <c r="E34" i="8" s="1"/>
  <c r="E35" i="8" s="1"/>
  <c r="E36" i="8" s="1"/>
  <c r="E37" i="8" s="1"/>
  <c r="E38" i="8" s="1"/>
  <c r="E39" i="8" s="1"/>
  <c r="E40" i="8" s="1"/>
  <c r="E41" i="8" s="1"/>
  <c r="E42" i="8" s="1"/>
  <c r="E43" i="8" s="1"/>
  <c r="E44" i="8" s="1"/>
  <c r="E45" i="8" s="1"/>
  <c r="E46" i="8" s="1"/>
  <c r="E47" i="8" s="1"/>
  <c r="E48" i="8" s="1"/>
  <c r="E49" i="8" s="1"/>
  <c r="E50" i="8" s="1"/>
  <c r="E51" i="8" s="1"/>
  <c r="E52" i="8" s="1"/>
  <c r="E53" i="8" s="1"/>
  <c r="E54" i="8" s="1"/>
  <c r="E55" i="8" s="1"/>
  <c r="E56" i="8" s="1"/>
  <c r="E57" i="8" s="1"/>
  <c r="E58" i="8" s="1"/>
  <c r="E59" i="8" s="1"/>
  <c r="E60" i="8" s="1"/>
  <c r="E61" i="8" s="1"/>
  <c r="E62" i="8" s="1"/>
  <c r="E63" i="8" s="1"/>
  <c r="E64" i="8" s="1"/>
  <c r="E65" i="8" s="1"/>
  <c r="E66" i="8" s="1"/>
  <c r="E67" i="8" s="1"/>
  <c r="E68" i="8" s="1"/>
  <c r="E69" i="8" s="1"/>
  <c r="E70" i="8" s="1"/>
  <c r="E71" i="8" s="1"/>
  <c r="E72" i="8" s="1"/>
  <c r="E73" i="8" s="1"/>
  <c r="E74" i="8" s="1"/>
  <c r="E75" i="8" s="1"/>
  <c r="E76" i="8" s="1"/>
  <c r="E77" i="8" s="1"/>
  <c r="E78" i="8" s="1"/>
  <c r="E18" i="8"/>
  <c r="AB22" i="8"/>
  <c r="AB18" i="8"/>
  <c r="AB23" i="8"/>
  <c r="AB19" i="8"/>
  <c r="AB17" i="8"/>
  <c r="AB33" i="8"/>
  <c r="AB30" i="8"/>
  <c r="AB27" i="8"/>
  <c r="AB32" i="8"/>
  <c r="AB60" i="8"/>
  <c r="AB56" i="8"/>
  <c r="AB63" i="8"/>
  <c r="AB58" i="8"/>
  <c r="AB61" i="8"/>
  <c r="AB55" i="8"/>
  <c r="AB59" i="8"/>
  <c r="AB51" i="8"/>
  <c r="AB47" i="8"/>
  <c r="AB52" i="8"/>
  <c r="AB53" i="8"/>
  <c r="AB49" i="8"/>
  <c r="AB46" i="8"/>
  <c r="AB48" i="8"/>
  <c r="AB57" i="8"/>
  <c r="AB35" i="8"/>
  <c r="AB39" i="8"/>
  <c r="AB43" i="8"/>
  <c r="AB34" i="8"/>
  <c r="AB74" i="8"/>
  <c r="AB75" i="8"/>
  <c r="AB38" i="8"/>
  <c r="AB76" i="8"/>
  <c r="AB79" i="8"/>
  <c r="AB78" i="8"/>
  <c r="AB66" i="8"/>
  <c r="AB70" i="8"/>
  <c r="R84" i="8"/>
  <c r="AB69" i="8"/>
  <c r="AB73" i="8"/>
  <c r="AB68" i="8"/>
  <c r="Z77" i="1"/>
  <c r="Z74" i="1"/>
  <c r="Z78" i="1"/>
  <c r="Z79" i="1"/>
  <c r="Z76" i="1"/>
  <c r="AA28" i="1"/>
  <c r="AA15" i="1"/>
  <c r="AA21" i="1"/>
  <c r="AA32" i="1"/>
  <c r="AB54" i="1"/>
  <c r="AA24" i="1"/>
  <c r="AA43" i="1"/>
  <c r="AA46" i="1"/>
  <c r="AA20" i="1"/>
  <c r="AA34" i="1"/>
  <c r="AA33" i="1"/>
  <c r="AA26" i="1"/>
  <c r="AB79" i="1"/>
  <c r="AA74" i="1"/>
  <c r="AA54" i="1"/>
  <c r="AA40" i="1"/>
  <c r="AA65" i="1"/>
  <c r="AA72" i="1"/>
  <c r="AA56" i="1"/>
  <c r="AA35" i="1"/>
  <c r="AA44" i="1"/>
  <c r="AA55" i="1"/>
  <c r="AA77" i="1"/>
  <c r="AA22" i="1"/>
  <c r="AA23" i="1"/>
  <c r="AA62" i="1"/>
  <c r="AA52" i="1"/>
  <c r="AA25" i="1"/>
  <c r="AA39" i="1"/>
  <c r="AA49" i="1"/>
  <c r="AA42" i="1"/>
  <c r="AA73" i="1"/>
  <c r="AA29" i="1"/>
  <c r="AA66" i="1"/>
  <c r="AA60" i="1"/>
  <c r="AA78" i="1"/>
  <c r="AB14" i="1"/>
  <c r="AB73" i="1"/>
  <c r="AA45" i="1"/>
  <c r="AA68" i="1"/>
  <c r="AA75" i="1"/>
  <c r="AA18" i="1"/>
  <c r="AA16" i="1"/>
  <c r="AA31" i="1"/>
  <c r="AA19" i="1"/>
  <c r="AA57" i="1"/>
  <c r="AA61" i="1"/>
  <c r="AA47" i="1"/>
  <c r="AA69" i="1"/>
  <c r="AG3" i="1"/>
  <c r="AG4" i="1" s="1"/>
  <c r="AG5" i="1" s="1"/>
  <c r="AG6" i="1" s="1"/>
  <c r="AG7" i="1" s="1"/>
  <c r="AG8" i="1" s="1"/>
  <c r="AG9" i="1" s="1"/>
  <c r="AG10" i="1" s="1"/>
  <c r="AG11" i="1" s="1"/>
  <c r="AG12" i="1" s="1"/>
  <c r="AB23" i="1"/>
  <c r="AA27" i="1"/>
  <c r="AA38" i="1"/>
  <c r="AB33" i="1"/>
  <c r="AA64" i="1"/>
  <c r="AB53" i="1"/>
  <c r="AA63" i="1"/>
  <c r="AA79" i="1"/>
  <c r="AA58" i="1"/>
  <c r="AA76" i="1"/>
  <c r="AA50" i="1"/>
  <c r="AA41" i="1"/>
  <c r="AB63" i="1"/>
  <c r="AA67" i="1"/>
  <c r="AA14" i="1"/>
  <c r="AB74" i="1"/>
  <c r="AA53" i="1"/>
  <c r="AA71" i="1"/>
  <c r="AA17" i="1"/>
  <c r="AB43" i="1"/>
  <c r="AB15" i="1"/>
  <c r="AB16" i="1"/>
  <c r="AB17" i="1"/>
  <c r="AB18" i="1"/>
  <c r="AB19" i="1"/>
  <c r="AB20" i="1"/>
  <c r="AB21" i="1"/>
  <c r="AB22" i="1"/>
  <c r="AB24" i="1"/>
  <c r="AA30" i="1"/>
  <c r="AB25" i="1"/>
  <c r="AB26" i="1"/>
  <c r="AB27" i="1"/>
  <c r="AB28" i="1"/>
  <c r="AB29" i="1"/>
  <c r="AB30" i="1"/>
  <c r="AB31" i="1"/>
  <c r="AB32" i="1"/>
  <c r="AB34" i="1"/>
  <c r="AA36" i="1"/>
  <c r="AA37" i="1"/>
  <c r="AB35" i="1"/>
  <c r="AB36" i="1"/>
  <c r="AB37" i="1"/>
  <c r="AB38" i="1"/>
  <c r="AB39" i="1"/>
  <c r="AB40" i="1"/>
  <c r="AB41" i="1"/>
  <c r="AB42" i="1"/>
  <c r="AB44" i="1"/>
  <c r="AA48" i="1"/>
  <c r="AA51" i="1"/>
  <c r="Z59" i="1"/>
  <c r="AB45" i="1"/>
  <c r="AB46" i="1"/>
  <c r="AB47" i="1"/>
  <c r="AB48" i="1"/>
  <c r="AB49" i="1"/>
  <c r="AB50" i="1"/>
  <c r="AB51" i="1"/>
  <c r="AB52" i="1"/>
  <c r="AA59" i="1"/>
  <c r="AB55" i="1"/>
  <c r="AB56" i="1"/>
  <c r="AB57" i="1"/>
  <c r="AB58" i="1"/>
  <c r="AB59" i="1"/>
  <c r="AB60" i="1"/>
  <c r="AB61" i="1"/>
  <c r="AB62" i="1"/>
  <c r="AB64" i="1"/>
  <c r="AA70" i="1"/>
  <c r="Z75" i="1"/>
  <c r="AB65" i="1"/>
  <c r="AB66" i="1"/>
  <c r="AB67" i="1"/>
  <c r="AB68" i="1"/>
  <c r="AB69" i="1"/>
  <c r="AB70" i="1"/>
  <c r="AB71" i="1"/>
  <c r="AB72" i="1"/>
  <c r="AB75" i="1"/>
  <c r="AB76" i="1"/>
  <c r="AB77" i="1"/>
  <c r="AB78" i="1"/>
  <c r="R85" i="12" l="1"/>
  <c r="S85" i="12" s="1"/>
  <c r="S84" i="12"/>
  <c r="T85" i="12" s="1"/>
  <c r="F14" i="12"/>
  <c r="D15" i="12"/>
  <c r="Q26" i="10"/>
  <c r="Q26" i="9"/>
  <c r="Q47" i="9"/>
  <c r="Q47" i="10"/>
  <c r="Q13" i="10"/>
  <c r="Q13" i="9"/>
  <c r="Q32" i="9"/>
  <c r="Q32" i="10"/>
  <c r="Q73" i="10"/>
  <c r="Q73" i="9"/>
  <c r="Q48" i="10"/>
  <c r="Q48" i="9"/>
  <c r="Q57" i="10"/>
  <c r="Q57" i="9"/>
  <c r="Q16" i="10"/>
  <c r="Q16" i="9"/>
  <c r="Q44" i="9"/>
  <c r="Q44" i="10"/>
  <c r="Q19" i="10"/>
  <c r="Q19" i="9"/>
  <c r="Q64" i="9"/>
  <c r="Q64" i="10"/>
  <c r="Q58" i="10"/>
  <c r="Q58" i="9"/>
  <c r="Q43" i="9"/>
  <c r="Q43" i="10"/>
  <c r="Q72" i="10"/>
  <c r="Q72" i="9"/>
  <c r="Q45" i="10"/>
  <c r="Q45" i="9"/>
  <c r="Q30" i="10"/>
  <c r="Q30" i="9"/>
  <c r="Q69" i="10"/>
  <c r="Q69" i="9"/>
  <c r="Q33" i="10"/>
  <c r="Q33" i="9"/>
  <c r="Q52" i="9"/>
  <c r="Q52" i="10"/>
  <c r="Q62" i="10"/>
  <c r="Q62" i="9"/>
  <c r="Q18" i="10"/>
  <c r="Q18" i="9"/>
  <c r="Q28" i="9"/>
  <c r="Q28" i="10"/>
  <c r="Q14" i="10"/>
  <c r="Q14" i="9"/>
  <c r="Q39" i="9"/>
  <c r="Q39" i="10"/>
  <c r="Q67" i="9"/>
  <c r="Q67" i="10"/>
  <c r="Q68" i="9"/>
  <c r="Q68" i="10"/>
  <c r="Q35" i="9"/>
  <c r="Q35" i="10"/>
  <c r="Q65" i="10"/>
  <c r="Q65" i="9"/>
  <c r="Q42" i="10"/>
  <c r="Q42" i="9"/>
  <c r="Q51" i="10"/>
  <c r="Q51" i="9"/>
  <c r="Q55" i="9"/>
  <c r="Q55" i="10"/>
  <c r="Q22" i="9"/>
  <c r="Q22" i="10"/>
  <c r="Q25" i="10"/>
  <c r="Q25" i="9"/>
  <c r="Q36" i="10"/>
  <c r="Q36" i="9"/>
  <c r="Q27" i="10"/>
  <c r="Q27" i="9"/>
  <c r="Q56" i="9"/>
  <c r="Q56" i="10"/>
  <c r="Q37" i="9"/>
  <c r="Q37" i="10"/>
  <c r="Q54" i="10"/>
  <c r="Q54" i="9"/>
  <c r="Q70" i="9"/>
  <c r="Q70" i="10"/>
  <c r="Q74" i="10"/>
  <c r="Q74" i="9"/>
  <c r="Q66" i="10"/>
  <c r="Q66" i="9"/>
  <c r="Q77" i="10"/>
  <c r="Q77" i="9"/>
  <c r="Q38" i="10"/>
  <c r="Q38" i="9"/>
  <c r="Q46" i="9"/>
  <c r="Q46" i="10"/>
  <c r="Q59" i="10"/>
  <c r="Q59" i="9"/>
  <c r="Q17" i="10"/>
  <c r="Q17" i="9"/>
  <c r="Q40" i="9"/>
  <c r="Q40" i="10"/>
  <c r="Q63" i="9"/>
  <c r="Q63" i="10"/>
  <c r="Q75" i="9"/>
  <c r="Q75" i="10"/>
  <c r="Q24" i="9"/>
  <c r="Q24" i="10"/>
  <c r="Q29" i="10"/>
  <c r="Q29" i="9"/>
  <c r="Q60" i="10"/>
  <c r="Q60" i="9"/>
  <c r="Q78" i="10"/>
  <c r="Q78" i="9"/>
  <c r="Q34" i="10"/>
  <c r="Q34" i="9"/>
  <c r="Q50" i="10"/>
  <c r="Q50" i="9"/>
  <c r="Q31" i="9"/>
  <c r="Q31" i="10"/>
  <c r="Q21" i="9"/>
  <c r="Q21" i="10"/>
  <c r="Q15" i="9"/>
  <c r="Q15" i="10"/>
  <c r="Q53" i="10"/>
  <c r="Q53" i="9"/>
  <c r="F14" i="10"/>
  <c r="D15" i="10"/>
  <c r="H12" i="10"/>
  <c r="R85" i="10"/>
  <c r="S85" i="10" s="1"/>
  <c r="S84" i="10"/>
  <c r="T85" i="10" s="1"/>
  <c r="H12" i="9"/>
  <c r="F14" i="9"/>
  <c r="D15" i="9"/>
  <c r="S84" i="8"/>
  <c r="T85" i="8" s="1"/>
  <c r="R85" i="8"/>
  <c r="S85" i="8" s="1"/>
  <c r="F14" i="8"/>
  <c r="D15" i="8"/>
  <c r="AG13" i="1"/>
  <c r="AG14" i="1" s="1"/>
  <c r="AG15" i="1" s="1"/>
  <c r="AG16" i="1" s="1"/>
  <c r="AG17" i="1" s="1"/>
  <c r="AG18" i="1" s="1"/>
  <c r="AG19" i="1" s="1"/>
  <c r="AG20" i="1" s="1"/>
  <c r="AG21" i="1" s="1"/>
  <c r="AG22" i="1" s="1"/>
  <c r="AG23" i="1" s="1"/>
  <c r="AG24" i="1" s="1"/>
  <c r="AG25" i="1" s="1"/>
  <c r="AG26" i="1" s="1"/>
  <c r="AG27" i="1" s="1"/>
  <c r="AG28" i="1" s="1"/>
  <c r="AG29" i="1" s="1"/>
  <c r="AG30" i="1" s="1"/>
  <c r="AG31" i="1" s="1"/>
  <c r="AG32" i="1" s="1"/>
  <c r="AG33" i="1" s="1"/>
  <c r="AG34" i="1" s="1"/>
  <c r="AG35" i="1" s="1"/>
  <c r="AG36" i="1" s="1"/>
  <c r="AG37" i="1" s="1"/>
  <c r="AG38" i="1" s="1"/>
  <c r="AG39" i="1" s="1"/>
  <c r="AG40" i="1" s="1"/>
  <c r="AG41" i="1" s="1"/>
  <c r="AG42" i="1" s="1"/>
  <c r="AG43" i="1" s="1"/>
  <c r="AG44" i="1" s="1"/>
  <c r="AG45" i="1" s="1"/>
  <c r="AG46" i="1" s="1"/>
  <c r="AG47" i="1" s="1"/>
  <c r="AG48" i="1" s="1"/>
  <c r="AG49" i="1" s="1"/>
  <c r="AG50" i="1" s="1"/>
  <c r="AG51" i="1" s="1"/>
  <c r="AG52" i="1" s="1"/>
  <c r="AG53" i="1" s="1"/>
  <c r="AG54" i="1" s="1"/>
  <c r="AG55" i="1" s="1"/>
  <c r="AG56" i="1" s="1"/>
  <c r="AG57" i="1" s="1"/>
  <c r="AG58" i="1" s="1"/>
  <c r="AG59" i="1" s="1"/>
  <c r="AG60" i="1" s="1"/>
  <c r="AG61" i="1" s="1"/>
  <c r="AG62" i="1" s="1"/>
  <c r="AG63" i="1" s="1"/>
  <c r="AG64" i="1" s="1"/>
  <c r="AG65" i="1" s="1"/>
  <c r="AG66" i="1" s="1"/>
  <c r="AG67" i="1" s="1"/>
  <c r="AG68" i="1" s="1"/>
  <c r="AG69" i="1" s="1"/>
  <c r="AG70" i="1" s="1"/>
  <c r="AG71" i="1" s="1"/>
  <c r="AG72" i="1" s="1"/>
  <c r="AG73" i="1" s="1"/>
  <c r="AG74" i="1" s="1"/>
  <c r="AG75" i="1" s="1"/>
  <c r="AG76" i="1" s="1"/>
  <c r="AG77" i="1" s="1"/>
  <c r="AG78" i="1" s="1"/>
  <c r="AG79" i="1" s="1"/>
  <c r="AG80" i="1" s="1"/>
  <c r="AG81" i="1" s="1"/>
  <c r="AG82" i="1" s="1"/>
  <c r="AG83" i="1" s="1"/>
  <c r="AG84" i="1" s="1"/>
  <c r="AG85" i="1" s="1"/>
  <c r="AG86" i="1" s="1"/>
  <c r="AG87" i="1" s="1"/>
  <c r="AG88" i="1" s="1"/>
  <c r="AG89" i="1" s="1"/>
  <c r="AG90" i="1" s="1"/>
  <c r="AG91" i="1" s="1"/>
  <c r="AG92" i="1" s="1"/>
  <c r="AG93" i="1" s="1"/>
  <c r="AG94" i="1" s="1"/>
  <c r="AG95" i="1" s="1"/>
  <c r="AG96" i="1" s="1"/>
  <c r="AG97" i="1" s="1"/>
  <c r="AG98" i="1" s="1"/>
  <c r="AG99" i="1" s="1"/>
  <c r="AG100" i="1" s="1"/>
  <c r="AG101" i="1" s="1"/>
  <c r="AG102" i="1" s="1"/>
  <c r="AG103" i="1" s="1"/>
  <c r="AG104" i="1" s="1"/>
  <c r="AG105" i="1" s="1"/>
  <c r="AG106" i="1" s="1"/>
  <c r="AG107" i="1" s="1"/>
  <c r="AG108" i="1" s="1"/>
  <c r="AG109" i="1" s="1"/>
  <c r="AG110" i="1" s="1"/>
  <c r="AG111" i="1" s="1"/>
  <c r="AG112" i="1" s="1"/>
  <c r="AG113" i="1" s="1"/>
  <c r="AG114" i="1" s="1"/>
  <c r="AG115" i="1" s="1"/>
  <c r="AG116" i="1" s="1"/>
  <c r="AG117" i="1" s="1"/>
  <c r="AG118" i="1" s="1"/>
  <c r="AG119" i="1" s="1"/>
  <c r="AG120" i="1" s="1"/>
  <c r="AH28" i="1" s="1"/>
  <c r="W7" i="1"/>
  <c r="D3" i="1" s="1"/>
  <c r="B4" i="1"/>
  <c r="B5" i="1" s="1"/>
  <c r="B6" i="1" s="1"/>
  <c r="B7" i="1" s="1"/>
  <c r="B8" i="1" s="1"/>
  <c r="B9" i="1" s="1"/>
  <c r="B10" i="1" s="1"/>
  <c r="B11" i="1" s="1"/>
  <c r="B12" i="1" s="1"/>
  <c r="A4" i="1"/>
  <c r="A5" i="1" s="1"/>
  <c r="A6" i="1" s="1"/>
  <c r="A7" i="1" s="1"/>
  <c r="A8" i="1" s="1"/>
  <c r="A9" i="1" s="1"/>
  <c r="A10" i="1" s="1"/>
  <c r="A11" i="1" s="1"/>
  <c r="A12" i="1" s="1"/>
  <c r="W3" i="1"/>
  <c r="W13" i="1" s="1"/>
  <c r="O12" i="12" l="1"/>
  <c r="F15" i="12"/>
  <c r="D16" i="12"/>
  <c r="M12" i="10"/>
  <c r="L12" i="10" s="1"/>
  <c r="D16" i="10"/>
  <c r="F15" i="10"/>
  <c r="H13" i="10"/>
  <c r="D16" i="9"/>
  <c r="F15" i="9"/>
  <c r="H13" i="9" s="1"/>
  <c r="M12" i="9"/>
  <c r="L12" i="9" s="1"/>
  <c r="H12" i="8"/>
  <c r="D16" i="8"/>
  <c r="F15" i="8"/>
  <c r="AH7" i="1"/>
  <c r="AH12" i="1"/>
  <c r="AH109" i="1"/>
  <c r="AH90" i="1"/>
  <c r="AH75" i="1"/>
  <c r="AH37" i="1"/>
  <c r="AH57" i="1"/>
  <c r="AH19" i="1"/>
  <c r="AH47" i="1"/>
  <c r="AH10" i="1"/>
  <c r="AH38" i="1"/>
  <c r="AH113" i="1"/>
  <c r="AH102" i="1"/>
  <c r="AH24" i="1"/>
  <c r="AH72" i="1"/>
  <c r="AH56" i="1"/>
  <c r="AH91" i="1"/>
  <c r="AH9" i="1"/>
  <c r="AH93" i="1"/>
  <c r="AH74" i="1"/>
  <c r="AH66" i="1"/>
  <c r="AH29" i="1"/>
  <c r="AH49" i="1"/>
  <c r="AH11" i="1"/>
  <c r="AH39" i="1"/>
  <c r="AH115" i="1"/>
  <c r="AH112" i="1"/>
  <c r="AH97" i="1"/>
  <c r="AH20" i="1"/>
  <c r="AH52" i="1"/>
  <c r="AH40" i="1"/>
  <c r="AH110" i="1"/>
  <c r="AH27" i="1"/>
  <c r="AH6" i="1"/>
  <c r="AH76" i="1"/>
  <c r="AH67" i="1"/>
  <c r="AH22" i="1"/>
  <c r="AH50" i="1"/>
  <c r="AH3" i="1"/>
  <c r="AH116" i="1"/>
  <c r="AH101" i="1"/>
  <c r="AH98" i="1"/>
  <c r="AH83" i="1"/>
  <c r="AH80" i="1"/>
  <c r="AH69" i="1"/>
  <c r="AH48" i="1"/>
  <c r="AH16" i="1"/>
  <c r="AH119" i="1"/>
  <c r="AH32" i="1"/>
  <c r="AH88" i="1"/>
  <c r="AH18" i="1"/>
  <c r="AH46" i="1"/>
  <c r="AH92" i="1"/>
  <c r="AH58" i="1"/>
  <c r="AH117" i="1"/>
  <c r="AH96" i="1"/>
  <c r="AH95" i="1"/>
  <c r="AH31" i="1"/>
  <c r="AH59" i="1"/>
  <c r="AH14" i="1"/>
  <c r="AH42" i="1"/>
  <c r="AH105" i="1"/>
  <c r="AH100" i="1"/>
  <c r="AH85" i="1"/>
  <c r="AH82" i="1"/>
  <c r="AH70" i="1"/>
  <c r="AH33" i="1"/>
  <c r="AH61" i="1"/>
  <c r="AH78" i="1"/>
  <c r="AH79" i="1"/>
  <c r="AH64" i="1"/>
  <c r="AH111" i="1"/>
  <c r="AH106" i="1"/>
  <c r="AH55" i="1"/>
  <c r="AH4" i="1"/>
  <c r="AH77" i="1"/>
  <c r="AH41" i="1"/>
  <c r="AH99" i="1"/>
  <c r="AH87" i="1"/>
  <c r="AH94" i="1"/>
  <c r="AH23" i="1"/>
  <c r="AH51" i="1"/>
  <c r="AH5" i="1"/>
  <c r="AH120" i="1"/>
  <c r="AH89" i="1"/>
  <c r="AH84" i="1"/>
  <c r="AH71" i="1"/>
  <c r="AH34" i="1"/>
  <c r="AH62" i="1"/>
  <c r="AH25" i="1"/>
  <c r="AH53" i="1"/>
  <c r="AH8" i="1"/>
  <c r="AH44" i="1"/>
  <c r="AH118" i="1"/>
  <c r="AH60" i="1"/>
  <c r="AH65" i="1"/>
  <c r="AH103" i="1"/>
  <c r="AH30" i="1"/>
  <c r="AH21" i="1"/>
  <c r="AH114" i="1"/>
  <c r="AH81" i="1"/>
  <c r="AH36" i="1"/>
  <c r="AH15" i="1"/>
  <c r="AH43" i="1"/>
  <c r="AH107" i="1"/>
  <c r="AH104" i="1"/>
  <c r="AH73" i="1"/>
  <c r="AH35" i="1"/>
  <c r="AH63" i="1"/>
  <c r="AH26" i="1"/>
  <c r="AH54" i="1"/>
  <c r="AH17" i="1"/>
  <c r="AH45" i="1"/>
  <c r="AH68" i="1"/>
  <c r="AH86" i="1"/>
  <c r="AH108" i="1"/>
  <c r="AH13" i="1"/>
  <c r="A13" i="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B13" i="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W15" i="1"/>
  <c r="D4" i="1"/>
  <c r="D5" i="1" s="1"/>
  <c r="D6" i="1" s="1"/>
  <c r="F16" i="12" l="1"/>
  <c r="D17" i="12"/>
  <c r="N12" i="12"/>
  <c r="R12" i="12"/>
  <c r="F16" i="10"/>
  <c r="D17" i="10"/>
  <c r="F16" i="9"/>
  <c r="D17" i="9"/>
  <c r="F16" i="8"/>
  <c r="D17" i="8"/>
  <c r="M12" i="8"/>
  <c r="L12" i="8" s="1"/>
  <c r="H14" i="8"/>
  <c r="H13" i="8"/>
  <c r="E19" i="1"/>
  <c r="E20" i="1" s="1"/>
  <c r="E21" i="1" s="1"/>
  <c r="E18" i="1"/>
  <c r="D7" i="1"/>
  <c r="D8" i="1" s="1"/>
  <c r="D9" i="1" s="1"/>
  <c r="D10" i="1" s="1"/>
  <c r="D11" i="1" s="1"/>
  <c r="D12" i="1" s="1"/>
  <c r="D13" i="1" s="1"/>
  <c r="F13" i="1" s="1"/>
  <c r="O13" i="12" l="1"/>
  <c r="R13" i="12" s="1"/>
  <c r="S12" i="12"/>
  <c r="D18" i="12"/>
  <c r="F17" i="12"/>
  <c r="F17" i="10"/>
  <c r="H15" i="10" s="1"/>
  <c r="D18" i="10"/>
  <c r="O12" i="10"/>
  <c r="H14" i="10"/>
  <c r="F17" i="9"/>
  <c r="I12" i="9" s="1"/>
  <c r="O12" i="9" s="1"/>
  <c r="D18" i="9"/>
  <c r="H15" i="9"/>
  <c r="H14" i="9"/>
  <c r="D18" i="8"/>
  <c r="F17" i="8"/>
  <c r="I12" i="8" s="1"/>
  <c r="D14" i="1"/>
  <c r="F14" i="1" s="1"/>
  <c r="H12" i="1" s="1"/>
  <c r="E22" i="1"/>
  <c r="E23" i="1" s="1"/>
  <c r="E24" i="1" s="1"/>
  <c r="E25" i="1" s="1"/>
  <c r="E26" i="1" s="1"/>
  <c r="E27" i="1" s="1"/>
  <c r="E28" i="1" s="1"/>
  <c r="E29" i="1" s="1"/>
  <c r="E30" i="1" s="1"/>
  <c r="E31" i="1" s="1"/>
  <c r="E32" i="1" s="1"/>
  <c r="E33" i="1" s="1"/>
  <c r="E34" i="1" s="1"/>
  <c r="E35" i="1" s="1"/>
  <c r="E36" i="1" s="1"/>
  <c r="E37" i="1" s="1"/>
  <c r="E38" i="1" s="1"/>
  <c r="E39" i="1" s="1"/>
  <c r="E40" i="1" s="1"/>
  <c r="E41" i="1" s="1"/>
  <c r="E42" i="1" s="1"/>
  <c r="E43" i="1" s="1"/>
  <c r="E44" i="1" s="1"/>
  <c r="E45" i="1" s="1"/>
  <c r="E46" i="1" s="1"/>
  <c r="E47" i="1" s="1"/>
  <c r="E48" i="1" s="1"/>
  <c r="E49" i="1" s="1"/>
  <c r="E50" i="1" s="1"/>
  <c r="E51" i="1" s="1"/>
  <c r="E52" i="1" s="1"/>
  <c r="E53" i="1" s="1"/>
  <c r="E54" i="1" s="1"/>
  <c r="E55" i="1" s="1"/>
  <c r="E56" i="1" s="1"/>
  <c r="E57" i="1" s="1"/>
  <c r="E58" i="1" s="1"/>
  <c r="E59" i="1" s="1"/>
  <c r="E60" i="1" s="1"/>
  <c r="E61" i="1" s="1"/>
  <c r="E62" i="1" s="1"/>
  <c r="E63" i="1" s="1"/>
  <c r="E64" i="1" s="1"/>
  <c r="E65" i="1" s="1"/>
  <c r="E66" i="1" s="1"/>
  <c r="E67" i="1" s="1"/>
  <c r="E68" i="1" s="1"/>
  <c r="E69" i="1" s="1"/>
  <c r="E70" i="1" s="1"/>
  <c r="E71" i="1" s="1"/>
  <c r="E72" i="1" s="1"/>
  <c r="E73" i="1" s="1"/>
  <c r="E74" i="1" s="1"/>
  <c r="E75" i="1" s="1"/>
  <c r="E76" i="1" s="1"/>
  <c r="E77" i="1" s="1"/>
  <c r="E78" i="1" s="1"/>
  <c r="M13" i="12" l="1"/>
  <c r="N13" i="12" s="1"/>
  <c r="F18" i="12"/>
  <c r="D19" i="12"/>
  <c r="R12" i="10"/>
  <c r="N12" i="10"/>
  <c r="D19" i="10"/>
  <c r="F18" i="10"/>
  <c r="H16" i="10" s="1"/>
  <c r="N12" i="9"/>
  <c r="R12" i="9"/>
  <c r="D19" i="9"/>
  <c r="F18" i="9"/>
  <c r="H16" i="9"/>
  <c r="O12" i="8"/>
  <c r="D19" i="8"/>
  <c r="F18" i="8"/>
  <c r="H15" i="8"/>
  <c r="D15" i="1"/>
  <c r="F15" i="1" s="1"/>
  <c r="M12" i="1"/>
  <c r="L12" i="1" s="1"/>
  <c r="I13" i="8" l="1"/>
  <c r="K13" i="12"/>
  <c r="T13" i="12" s="1"/>
  <c r="F19" i="12"/>
  <c r="D20" i="12"/>
  <c r="O13" i="10"/>
  <c r="R13" i="10" s="1"/>
  <c r="D20" i="10"/>
  <c r="F19" i="10"/>
  <c r="S12" i="10"/>
  <c r="I13" i="9"/>
  <c r="O13" i="9" s="1"/>
  <c r="M13" i="9" s="1"/>
  <c r="D20" i="9"/>
  <c r="F19" i="9"/>
  <c r="S12" i="9"/>
  <c r="F19" i="8"/>
  <c r="D20" i="8"/>
  <c r="R12" i="8"/>
  <c r="N12" i="8"/>
  <c r="H16" i="8"/>
  <c r="D16" i="1"/>
  <c r="F16" i="1" s="1"/>
  <c r="H13" i="1"/>
  <c r="I14" i="8" l="1"/>
  <c r="L13" i="12"/>
  <c r="D21" i="12"/>
  <c r="F20" i="12"/>
  <c r="M13" i="10"/>
  <c r="K13" i="10" s="1"/>
  <c r="T13" i="10" s="1"/>
  <c r="F20" i="10"/>
  <c r="D21" i="10"/>
  <c r="H17" i="10"/>
  <c r="K13" i="9"/>
  <c r="T13" i="9" s="1"/>
  <c r="L13" i="9"/>
  <c r="N13" i="9"/>
  <c r="I14" i="9"/>
  <c r="R13" i="9"/>
  <c r="F20" i="9"/>
  <c r="I15" i="9" s="1"/>
  <c r="D21" i="9"/>
  <c r="H17" i="9"/>
  <c r="S12" i="8"/>
  <c r="F20" i="8"/>
  <c r="I15" i="8" s="1"/>
  <c r="D21" i="8"/>
  <c r="H18" i="8"/>
  <c r="O13" i="8"/>
  <c r="H17" i="8"/>
  <c r="D17" i="1"/>
  <c r="F17" i="1" s="1"/>
  <c r="I12" i="1" s="1"/>
  <c r="O12" i="1" s="1"/>
  <c r="H15" i="1"/>
  <c r="H14" i="1"/>
  <c r="S13" i="12" l="1"/>
  <c r="O14" i="12"/>
  <c r="F21" i="12"/>
  <c r="D22" i="12"/>
  <c r="N13" i="10"/>
  <c r="H18" i="10"/>
  <c r="L13" i="10"/>
  <c r="F21" i="10"/>
  <c r="D22" i="10"/>
  <c r="O14" i="9"/>
  <c r="M14" i="9" s="1"/>
  <c r="D22" i="9"/>
  <c r="F21" i="9"/>
  <c r="H19" i="9" s="1"/>
  <c r="S13" i="9"/>
  <c r="I16" i="9"/>
  <c r="H18" i="9"/>
  <c r="D22" i="8"/>
  <c r="F21" i="8"/>
  <c r="M13" i="8"/>
  <c r="R13" i="8"/>
  <c r="D18" i="1"/>
  <c r="F18" i="1" s="1"/>
  <c r="N12" i="1"/>
  <c r="R12" i="1"/>
  <c r="I16" i="8" l="1"/>
  <c r="O14" i="10"/>
  <c r="R14" i="10" s="1"/>
  <c r="M14" i="12"/>
  <c r="N14" i="12" s="1"/>
  <c r="R14" i="12"/>
  <c r="F22" i="12"/>
  <c r="D23" i="12"/>
  <c r="R14" i="9"/>
  <c r="D23" i="10"/>
  <c r="F22" i="10"/>
  <c r="H20" i="10"/>
  <c r="H19" i="10"/>
  <c r="S13" i="10"/>
  <c r="N14" i="9"/>
  <c r="K14" i="9"/>
  <c r="T14" i="9" s="1"/>
  <c r="D23" i="9"/>
  <c r="F22" i="9"/>
  <c r="H19" i="8"/>
  <c r="K13" i="8"/>
  <c r="T13" i="8" s="1"/>
  <c r="D23" i="8"/>
  <c r="F22" i="8"/>
  <c r="N13" i="8"/>
  <c r="D19" i="1"/>
  <c r="F19" i="1" s="1"/>
  <c r="I14" i="1" s="1"/>
  <c r="H17" i="1"/>
  <c r="I13" i="1"/>
  <c r="O13" i="1" s="1"/>
  <c r="R13" i="1" s="1"/>
  <c r="H16" i="1"/>
  <c r="S12" i="1"/>
  <c r="M14" i="10" l="1"/>
  <c r="N14" i="10" s="1"/>
  <c r="I17" i="8"/>
  <c r="D20" i="1"/>
  <c r="F20" i="1" s="1"/>
  <c r="I18" i="8"/>
  <c r="K14" i="12"/>
  <c r="T14" i="12" s="1"/>
  <c r="L14" i="12"/>
  <c r="F23" i="12"/>
  <c r="D24" i="12"/>
  <c r="D24" i="10"/>
  <c r="F23" i="10"/>
  <c r="I17" i="9"/>
  <c r="D24" i="9"/>
  <c r="F23" i="9"/>
  <c r="H20" i="9"/>
  <c r="L14" i="9"/>
  <c r="O15" i="9" s="1"/>
  <c r="R15" i="9" s="1"/>
  <c r="L13" i="8"/>
  <c r="S13" i="8" s="1"/>
  <c r="H20" i="8"/>
  <c r="F23" i="8"/>
  <c r="D24" i="8"/>
  <c r="M13" i="1"/>
  <c r="D21" i="1"/>
  <c r="H18" i="1"/>
  <c r="K14" i="10" l="1"/>
  <c r="T14" i="10" s="1"/>
  <c r="S14" i="12"/>
  <c r="O15" i="12"/>
  <c r="M15" i="12" s="1"/>
  <c r="D25" i="12"/>
  <c r="F24" i="12"/>
  <c r="H22" i="10"/>
  <c r="D25" i="10"/>
  <c r="F24" i="10"/>
  <c r="H21" i="10"/>
  <c r="F24" i="9"/>
  <c r="H22" i="9" s="1"/>
  <c r="D25" i="9"/>
  <c r="I19" i="9"/>
  <c r="H21" i="9"/>
  <c r="S14" i="9"/>
  <c r="M15" i="9"/>
  <c r="N15" i="9" s="1"/>
  <c r="I18" i="9"/>
  <c r="O14" i="8"/>
  <c r="R14" i="8" s="1"/>
  <c r="H21" i="8"/>
  <c r="F24" i="8"/>
  <c r="D25" i="8"/>
  <c r="I15" i="1"/>
  <c r="K13" i="1"/>
  <c r="T13" i="1" s="1"/>
  <c r="F21" i="1"/>
  <c r="D22" i="1"/>
  <c r="N13" i="1"/>
  <c r="L14" i="10" l="1"/>
  <c r="S14" i="10" s="1"/>
  <c r="I19" i="8"/>
  <c r="K15" i="12"/>
  <c r="T15" i="12" s="1"/>
  <c r="R15" i="12"/>
  <c r="N15" i="12"/>
  <c r="D26" i="12"/>
  <c r="F25" i="12"/>
  <c r="D26" i="10"/>
  <c r="F25" i="10"/>
  <c r="D26" i="9"/>
  <c r="F25" i="9"/>
  <c r="K15" i="9"/>
  <c r="T15" i="9" s="1"/>
  <c r="H23" i="9"/>
  <c r="M14" i="8"/>
  <c r="K14" i="8" s="1"/>
  <c r="T14" i="8" s="1"/>
  <c r="H22" i="8"/>
  <c r="F25" i="8"/>
  <c r="I20" i="8" s="1"/>
  <c r="D26" i="8"/>
  <c r="I16" i="1"/>
  <c r="L13" i="1"/>
  <c r="H19" i="1"/>
  <c r="F22" i="1"/>
  <c r="I17" i="1" s="1"/>
  <c r="D23" i="1"/>
  <c r="O15" i="10" l="1"/>
  <c r="M15" i="10" s="1"/>
  <c r="K15" i="10" s="1"/>
  <c r="T15" i="10" s="1"/>
  <c r="L15" i="12"/>
  <c r="D27" i="12"/>
  <c r="F26" i="12"/>
  <c r="F26" i="10"/>
  <c r="D27" i="10"/>
  <c r="H23" i="10"/>
  <c r="I20" i="9"/>
  <c r="D27" i="9"/>
  <c r="F26" i="9"/>
  <c r="L15" i="9"/>
  <c r="N14" i="8"/>
  <c r="D27" i="8"/>
  <c r="F26" i="8"/>
  <c r="H24" i="8"/>
  <c r="L14" i="8"/>
  <c r="H23" i="8"/>
  <c r="O14" i="1"/>
  <c r="R14" i="1" s="1"/>
  <c r="S13" i="1"/>
  <c r="F23" i="1"/>
  <c r="H21" i="1" s="1"/>
  <c r="D24" i="1"/>
  <c r="H20" i="1"/>
  <c r="L15" i="10" l="1"/>
  <c r="S15" i="10" s="1"/>
  <c r="R15" i="10"/>
  <c r="N15" i="10"/>
  <c r="I21" i="8"/>
  <c r="S15" i="12"/>
  <c r="O16" i="12"/>
  <c r="F27" i="12"/>
  <c r="D28" i="12"/>
  <c r="O15" i="8"/>
  <c r="R15" i="8" s="1"/>
  <c r="H24" i="10"/>
  <c r="F27" i="10"/>
  <c r="D28" i="10"/>
  <c r="I21" i="9"/>
  <c r="F27" i="9"/>
  <c r="I22" i="9" s="1"/>
  <c r="D28" i="9"/>
  <c r="S15" i="9"/>
  <c r="O16" i="9"/>
  <c r="H24" i="9"/>
  <c r="S14" i="8"/>
  <c r="F27" i="8"/>
  <c r="D28" i="8"/>
  <c r="M14" i="1"/>
  <c r="N14" i="1" s="1"/>
  <c r="I18" i="1"/>
  <c r="D25" i="1"/>
  <c r="F24" i="1"/>
  <c r="O16" i="10" l="1"/>
  <c r="H25" i="8"/>
  <c r="I22" i="8"/>
  <c r="R16" i="12"/>
  <c r="M16" i="12"/>
  <c r="F28" i="12"/>
  <c r="D29" i="12"/>
  <c r="M15" i="8"/>
  <c r="N15" i="8" s="1"/>
  <c r="D29" i="10"/>
  <c r="F28" i="10"/>
  <c r="H26" i="10" s="1"/>
  <c r="R16" i="10"/>
  <c r="M16" i="10"/>
  <c r="N16" i="10" s="1"/>
  <c r="H25" i="10"/>
  <c r="F28" i="9"/>
  <c r="H26" i="9" s="1"/>
  <c r="D29" i="9"/>
  <c r="R16" i="9"/>
  <c r="M16" i="9"/>
  <c r="H25" i="9"/>
  <c r="F28" i="8"/>
  <c r="I23" i="8" s="1"/>
  <c r="D29" i="8"/>
  <c r="H26" i="8"/>
  <c r="K14" i="1"/>
  <c r="T14" i="1" s="1"/>
  <c r="I19" i="1"/>
  <c r="D26" i="1"/>
  <c r="F25" i="1"/>
  <c r="H23" i="1" s="1"/>
  <c r="H22" i="1"/>
  <c r="K16" i="12" l="1"/>
  <c r="T16" i="12" s="1"/>
  <c r="N16" i="12"/>
  <c r="D30" i="12"/>
  <c r="F29" i="12"/>
  <c r="K15" i="8"/>
  <c r="T15" i="8" s="1"/>
  <c r="K16" i="10"/>
  <c r="T16" i="10" s="1"/>
  <c r="D30" i="10"/>
  <c r="F29" i="10"/>
  <c r="F29" i="9"/>
  <c r="D30" i="9"/>
  <c r="K16" i="9"/>
  <c r="T16" i="9" s="1"/>
  <c r="N16" i="9"/>
  <c r="I24" i="9"/>
  <c r="I23" i="9"/>
  <c r="D30" i="8"/>
  <c r="F29" i="8"/>
  <c r="L14" i="1"/>
  <c r="S14" i="1" s="1"/>
  <c r="I20" i="1"/>
  <c r="F26" i="1"/>
  <c r="H24" i="1" s="1"/>
  <c r="D27" i="1"/>
  <c r="D28" i="1" s="1"/>
  <c r="I24" i="8" l="1"/>
  <c r="H27" i="8"/>
  <c r="L16" i="12"/>
  <c r="D31" i="12"/>
  <c r="F30" i="12"/>
  <c r="L15" i="8"/>
  <c r="O16" i="8" s="1"/>
  <c r="R16" i="8" s="1"/>
  <c r="L16" i="10"/>
  <c r="F30" i="10"/>
  <c r="D31" i="10"/>
  <c r="H27" i="10"/>
  <c r="D31" i="9"/>
  <c r="F30" i="9"/>
  <c r="I25" i="9" s="1"/>
  <c r="H28" i="9"/>
  <c r="L16" i="9"/>
  <c r="H27" i="9"/>
  <c r="F30" i="8"/>
  <c r="D31" i="8"/>
  <c r="O15" i="1"/>
  <c r="M15" i="1" s="1"/>
  <c r="N15" i="1" s="1"/>
  <c r="I21" i="1"/>
  <c r="F27" i="1"/>
  <c r="H25" i="1" s="1"/>
  <c r="I25" i="8" l="1"/>
  <c r="H28" i="8"/>
  <c r="S16" i="12"/>
  <c r="O17" i="12"/>
  <c r="R17" i="12" s="1"/>
  <c r="F31" i="12"/>
  <c r="D32" i="12"/>
  <c r="S15" i="8"/>
  <c r="M16" i="8"/>
  <c r="N16" i="8" s="1"/>
  <c r="D32" i="10"/>
  <c r="F31" i="10"/>
  <c r="H29" i="10"/>
  <c r="H28" i="10"/>
  <c r="S16" i="10"/>
  <c r="O17" i="10"/>
  <c r="S16" i="9"/>
  <c r="O17" i="9"/>
  <c r="F31" i="9"/>
  <c r="H29" i="9" s="1"/>
  <c r="D32" i="9"/>
  <c r="F31" i="8"/>
  <c r="I26" i="8" s="1"/>
  <c r="D32" i="8"/>
  <c r="H29" i="8"/>
  <c r="R15" i="1"/>
  <c r="I22" i="1"/>
  <c r="D29" i="1"/>
  <c r="F28" i="1"/>
  <c r="K15" i="1"/>
  <c r="T15" i="1" s="1"/>
  <c r="M17" i="12" l="1"/>
  <c r="D33" i="12"/>
  <c r="F32" i="12"/>
  <c r="K16" i="8"/>
  <c r="T16" i="8" s="1"/>
  <c r="R17" i="10"/>
  <c r="M17" i="10"/>
  <c r="D33" i="10"/>
  <c r="F32" i="10"/>
  <c r="H30" i="10" s="1"/>
  <c r="R17" i="9"/>
  <c r="M17" i="9"/>
  <c r="N17" i="9" s="1"/>
  <c r="D33" i="9"/>
  <c r="F32" i="9"/>
  <c r="H30" i="9"/>
  <c r="I26" i="9"/>
  <c r="D33" i="8"/>
  <c r="F32" i="8"/>
  <c r="H30" i="8"/>
  <c r="I23" i="1"/>
  <c r="D30" i="1"/>
  <c r="F29" i="1"/>
  <c r="I24" i="1" s="1"/>
  <c r="H26" i="1"/>
  <c r="L15" i="1"/>
  <c r="L16" i="8" l="1"/>
  <c r="S16" i="8" s="1"/>
  <c r="I27" i="8"/>
  <c r="N17" i="12"/>
  <c r="K17" i="12"/>
  <c r="T17" i="12" s="1"/>
  <c r="D34" i="12"/>
  <c r="F33" i="12"/>
  <c r="F33" i="10"/>
  <c r="D34" i="10"/>
  <c r="K17" i="10"/>
  <c r="T17" i="10" s="1"/>
  <c r="N17" i="10"/>
  <c r="H31" i="10"/>
  <c r="H31" i="9"/>
  <c r="I27" i="9"/>
  <c r="K17" i="9"/>
  <c r="T17" i="9" s="1"/>
  <c r="D34" i="9"/>
  <c r="F33" i="9"/>
  <c r="D34" i="8"/>
  <c r="F33" i="8"/>
  <c r="I28" i="8" s="1"/>
  <c r="F30" i="1"/>
  <c r="H28" i="1" s="1"/>
  <c r="D31" i="1"/>
  <c r="S15" i="1"/>
  <c r="O16" i="1"/>
  <c r="H27" i="1"/>
  <c r="H31" i="8" l="1"/>
  <c r="O17" i="8"/>
  <c r="R17" i="8" s="1"/>
  <c r="I29" i="8"/>
  <c r="L17" i="12"/>
  <c r="O18" i="12" s="1"/>
  <c r="D35" i="12"/>
  <c r="F34" i="12"/>
  <c r="L17" i="10"/>
  <c r="S17" i="10" s="1"/>
  <c r="F34" i="10"/>
  <c r="D35" i="10"/>
  <c r="L17" i="9"/>
  <c r="D35" i="9"/>
  <c r="F34" i="9"/>
  <c r="H32" i="9"/>
  <c r="I28" i="9"/>
  <c r="F34" i="8"/>
  <c r="D35" i="8"/>
  <c r="R16" i="1"/>
  <c r="F31" i="1"/>
  <c r="H29" i="1" s="1"/>
  <c r="D32" i="1"/>
  <c r="D33" i="1" s="1"/>
  <c r="M16" i="1"/>
  <c r="I25" i="1"/>
  <c r="H32" i="8" l="1"/>
  <c r="M17" i="8"/>
  <c r="M18" i="12"/>
  <c r="R18" i="12"/>
  <c r="S17" i="12"/>
  <c r="D36" i="12"/>
  <c r="F35" i="12"/>
  <c r="O18" i="10"/>
  <c r="R18" i="10" s="1"/>
  <c r="H32" i="10"/>
  <c r="F35" i="10"/>
  <c r="H33" i="10" s="1"/>
  <c r="D36" i="10"/>
  <c r="I29" i="9"/>
  <c r="D36" i="9"/>
  <c r="F35" i="9"/>
  <c r="S17" i="9"/>
  <c r="O18" i="9"/>
  <c r="F35" i="8"/>
  <c r="D36" i="8"/>
  <c r="F32" i="1"/>
  <c r="H30" i="1" s="1"/>
  <c r="I26" i="1"/>
  <c r="K16" i="1"/>
  <c r="T16" i="1" s="1"/>
  <c r="N16" i="1"/>
  <c r="N17" i="8" l="1"/>
  <c r="K17" i="8"/>
  <c r="H33" i="8"/>
  <c r="I30" i="8"/>
  <c r="K18" i="12"/>
  <c r="T18" i="12" s="1"/>
  <c r="N18" i="12"/>
  <c r="D37" i="12"/>
  <c r="F36" i="12"/>
  <c r="M18" i="10"/>
  <c r="K18" i="10" s="1"/>
  <c r="T18" i="10" s="1"/>
  <c r="D37" i="10"/>
  <c r="F36" i="10"/>
  <c r="I31" i="9"/>
  <c r="R18" i="9"/>
  <c r="M18" i="9"/>
  <c r="I30" i="9"/>
  <c r="H33" i="9"/>
  <c r="D37" i="9"/>
  <c r="F36" i="9"/>
  <c r="H34" i="9" s="1"/>
  <c r="F36" i="8"/>
  <c r="D37" i="8"/>
  <c r="H34" i="8"/>
  <c r="D34" i="1"/>
  <c r="F33" i="1"/>
  <c r="L16" i="1"/>
  <c r="O17" i="1" s="1"/>
  <c r="R17" i="1" s="1"/>
  <c r="I27" i="1"/>
  <c r="I31" i="8" l="1"/>
  <c r="T17" i="8"/>
  <c r="L17" i="8"/>
  <c r="L18" i="12"/>
  <c r="D38" i="12"/>
  <c r="F37" i="12"/>
  <c r="N18" i="10"/>
  <c r="L18" i="10"/>
  <c r="D38" i="10"/>
  <c r="F37" i="10"/>
  <c r="H35" i="10"/>
  <c r="H34" i="10"/>
  <c r="I32" i="9"/>
  <c r="K18" i="9"/>
  <c r="T18" i="9" s="1"/>
  <c r="F37" i="9"/>
  <c r="D38" i="9"/>
  <c r="N18" i="9"/>
  <c r="D38" i="8"/>
  <c r="F37" i="8"/>
  <c r="I28" i="1"/>
  <c r="F34" i="1"/>
  <c r="I29" i="1" s="1"/>
  <c r="D35" i="1"/>
  <c r="H31" i="1"/>
  <c r="S16" i="1"/>
  <c r="M17" i="1"/>
  <c r="N17" i="1" s="1"/>
  <c r="O18" i="8" l="1"/>
  <c r="S17" i="8"/>
  <c r="H35" i="8"/>
  <c r="I32" i="8"/>
  <c r="S18" i="12"/>
  <c r="O19" i="12"/>
  <c r="F38" i="12"/>
  <c r="D39" i="12"/>
  <c r="S18" i="10"/>
  <c r="O19" i="10"/>
  <c r="M19" i="10" s="1"/>
  <c r="N19" i="10" s="1"/>
  <c r="L18" i="9"/>
  <c r="O19" i="9" s="1"/>
  <c r="R19" i="9" s="1"/>
  <c r="F38" i="10"/>
  <c r="D39" i="10"/>
  <c r="D39" i="9"/>
  <c r="F38" i="9"/>
  <c r="H35" i="9"/>
  <c r="D39" i="8"/>
  <c r="F38" i="8"/>
  <c r="D36" i="1"/>
  <c r="F35" i="1"/>
  <c r="H33" i="1" s="1"/>
  <c r="K17" i="1"/>
  <c r="T17" i="1" s="1"/>
  <c r="H32" i="1"/>
  <c r="I33" i="8" l="1"/>
  <c r="M18" i="8"/>
  <c r="N18" i="8" s="1"/>
  <c r="R18" i="8"/>
  <c r="I34" i="8"/>
  <c r="M19" i="12"/>
  <c r="N19" i="12" s="1"/>
  <c r="R19" i="12"/>
  <c r="D40" i="12"/>
  <c r="F39" i="12"/>
  <c r="K19" i="10"/>
  <c r="T19" i="10" s="1"/>
  <c r="R19" i="10"/>
  <c r="S18" i="9"/>
  <c r="M19" i="9"/>
  <c r="N19" i="9" s="1"/>
  <c r="D40" i="10"/>
  <c r="F39" i="10"/>
  <c r="H37" i="10"/>
  <c r="H36" i="10"/>
  <c r="L19" i="10"/>
  <c r="O20" i="10" s="1"/>
  <c r="R20" i="10" s="1"/>
  <c r="I33" i="9"/>
  <c r="H36" i="9"/>
  <c r="D40" i="9"/>
  <c r="F39" i="9"/>
  <c r="F39" i="8"/>
  <c r="D40" i="8"/>
  <c r="H36" i="8"/>
  <c r="I30" i="1"/>
  <c r="D37" i="1"/>
  <c r="F36" i="1"/>
  <c r="L17" i="1"/>
  <c r="L18" i="8" l="1"/>
  <c r="K18" i="8"/>
  <c r="T18" i="8" s="1"/>
  <c r="K19" i="12"/>
  <c r="T19" i="12" s="1"/>
  <c r="D41" i="12"/>
  <c r="F40" i="12"/>
  <c r="K19" i="9"/>
  <c r="T19" i="9" s="1"/>
  <c r="S19" i="10"/>
  <c r="M20" i="10"/>
  <c r="K20" i="10" s="1"/>
  <c r="D41" i="10"/>
  <c r="F40" i="10"/>
  <c r="H38" i="10" s="1"/>
  <c r="H38" i="9"/>
  <c r="I34" i="9"/>
  <c r="H37" i="9"/>
  <c r="F40" i="9"/>
  <c r="D41" i="9"/>
  <c r="F40" i="8"/>
  <c r="D41" i="8"/>
  <c r="H37" i="8"/>
  <c r="S17" i="1"/>
  <c r="O18" i="1"/>
  <c r="D38" i="1"/>
  <c r="F37" i="1"/>
  <c r="I32" i="1" s="1"/>
  <c r="I31" i="1"/>
  <c r="H34" i="1"/>
  <c r="L19" i="12" l="1"/>
  <c r="I35" i="8"/>
  <c r="O19" i="8"/>
  <c r="R19" i="8" s="1"/>
  <c r="S18" i="8"/>
  <c r="M19" i="8"/>
  <c r="S19" i="12"/>
  <c r="O20" i="12"/>
  <c r="M20" i="12" s="1"/>
  <c r="F41" i="12"/>
  <c r="D42" i="12"/>
  <c r="L19" i="9"/>
  <c r="T20" i="10"/>
  <c r="L20" i="10"/>
  <c r="F41" i="10"/>
  <c r="H39" i="10" s="1"/>
  <c r="D42" i="10"/>
  <c r="N20" i="10"/>
  <c r="I35" i="9"/>
  <c r="F41" i="9"/>
  <c r="D42" i="9"/>
  <c r="D42" i="8"/>
  <c r="F41" i="8"/>
  <c r="H38" i="8"/>
  <c r="H35" i="1"/>
  <c r="F38" i="1"/>
  <c r="I33" i="1" s="1"/>
  <c r="D39" i="1"/>
  <c r="R18" i="1"/>
  <c r="M18" i="1"/>
  <c r="N19" i="8" l="1"/>
  <c r="K19" i="8"/>
  <c r="T19" i="8" s="1"/>
  <c r="L19" i="8"/>
  <c r="S19" i="8" s="1"/>
  <c r="I36" i="8"/>
  <c r="H39" i="8"/>
  <c r="K20" i="12"/>
  <c r="T20" i="12" s="1"/>
  <c r="N20" i="12"/>
  <c r="R20" i="12"/>
  <c r="F42" i="12"/>
  <c r="D43" i="12"/>
  <c r="S19" i="9"/>
  <c r="O20" i="9"/>
  <c r="S20" i="10"/>
  <c r="O21" i="10"/>
  <c r="R21" i="10" s="1"/>
  <c r="F42" i="10"/>
  <c r="D43" i="10"/>
  <c r="H40" i="10"/>
  <c r="I36" i="9"/>
  <c r="F42" i="9"/>
  <c r="D43" i="9"/>
  <c r="H39" i="9"/>
  <c r="O20" i="8"/>
  <c r="R20" i="8" s="1"/>
  <c r="D43" i="8"/>
  <c r="F42" i="8"/>
  <c r="H36" i="1"/>
  <c r="F39" i="1"/>
  <c r="H37" i="1" s="1"/>
  <c r="D40" i="1"/>
  <c r="K18" i="1"/>
  <c r="T18" i="1" s="1"/>
  <c r="N18" i="1"/>
  <c r="H40" i="8" l="1"/>
  <c r="I37" i="8"/>
  <c r="L20" i="12"/>
  <c r="O21" i="12" s="1"/>
  <c r="F43" i="12"/>
  <c r="D44" i="12"/>
  <c r="M20" i="9"/>
  <c r="N20" i="9" s="1"/>
  <c r="R20" i="9"/>
  <c r="M21" i="10"/>
  <c r="F43" i="10"/>
  <c r="D44" i="10"/>
  <c r="D44" i="9"/>
  <c r="F43" i="9"/>
  <c r="I38" i="9" s="1"/>
  <c r="H41" i="9"/>
  <c r="I37" i="9"/>
  <c r="H40" i="9"/>
  <c r="M20" i="8"/>
  <c r="K20" i="8" s="1"/>
  <c r="T20" i="8" s="1"/>
  <c r="F43" i="8"/>
  <c r="D44" i="8"/>
  <c r="L18" i="1"/>
  <c r="S18" i="1" s="1"/>
  <c r="D41" i="1"/>
  <c r="F40" i="1"/>
  <c r="H38" i="1" s="1"/>
  <c r="I34" i="1"/>
  <c r="I38" i="8" l="1"/>
  <c r="H41" i="8"/>
  <c r="M21" i="12"/>
  <c r="N21" i="12" s="1"/>
  <c r="R21" i="12"/>
  <c r="S20" i="12"/>
  <c r="K21" i="12"/>
  <c r="T21" i="12" s="1"/>
  <c r="D45" i="12"/>
  <c r="F44" i="12"/>
  <c r="K20" i="9"/>
  <c r="T20" i="9" s="1"/>
  <c r="D45" i="10"/>
  <c r="F44" i="10"/>
  <c r="K21" i="10"/>
  <c r="T21" i="10" s="1"/>
  <c r="N21" i="10"/>
  <c r="H41" i="10"/>
  <c r="D45" i="9"/>
  <c r="F44" i="9"/>
  <c r="I39" i="9" s="1"/>
  <c r="N20" i="8"/>
  <c r="F44" i="8"/>
  <c r="I39" i="8" s="1"/>
  <c r="D45" i="8"/>
  <c r="L20" i="8"/>
  <c r="O19" i="1"/>
  <c r="R19" i="1" s="1"/>
  <c r="I35" i="1"/>
  <c r="D42" i="1"/>
  <c r="F41" i="1"/>
  <c r="H39" i="1" s="1"/>
  <c r="H42" i="9" l="1"/>
  <c r="L21" i="12"/>
  <c r="O22" i="12"/>
  <c r="M22" i="12" s="1"/>
  <c r="K22" i="12" s="1"/>
  <c r="S21" i="12"/>
  <c r="D46" i="12"/>
  <c r="F45" i="12"/>
  <c r="L20" i="9"/>
  <c r="L21" i="10"/>
  <c r="S21" i="10" s="1"/>
  <c r="D46" i="10"/>
  <c r="F45" i="10"/>
  <c r="H42" i="10"/>
  <c r="F45" i="9"/>
  <c r="H43" i="9" s="1"/>
  <c r="D46" i="9"/>
  <c r="S20" i="8"/>
  <c r="D46" i="8"/>
  <c r="F45" i="8"/>
  <c r="O21" i="8"/>
  <c r="M21" i="8" s="1"/>
  <c r="H42" i="8"/>
  <c r="I36" i="1"/>
  <c r="M19" i="1"/>
  <c r="K19" i="1" s="1"/>
  <c r="T19" i="1" s="1"/>
  <c r="F42" i="1"/>
  <c r="H40" i="1" s="1"/>
  <c r="D43" i="1"/>
  <c r="I40" i="8" l="1"/>
  <c r="N22" i="12"/>
  <c r="T22" i="12"/>
  <c r="L22" i="12"/>
  <c r="R22" i="12"/>
  <c r="O23" i="12" s="1"/>
  <c r="D47" i="12"/>
  <c r="F46" i="12"/>
  <c r="O22" i="10"/>
  <c r="R22" i="10" s="1"/>
  <c r="O21" i="9"/>
  <c r="R21" i="9" s="1"/>
  <c r="S20" i="9"/>
  <c r="F46" i="10"/>
  <c r="H44" i="10" s="1"/>
  <c r="D47" i="10"/>
  <c r="H43" i="10"/>
  <c r="F46" i="9"/>
  <c r="D47" i="9"/>
  <c r="I40" i="9"/>
  <c r="H43" i="8"/>
  <c r="D47" i="8"/>
  <c r="F46" i="8"/>
  <c r="I41" i="8" s="1"/>
  <c r="R21" i="8"/>
  <c r="N21" i="8"/>
  <c r="K21" i="8"/>
  <c r="T21" i="8" s="1"/>
  <c r="N19" i="1"/>
  <c r="L19" i="1"/>
  <c r="F43" i="1"/>
  <c r="H41" i="1" s="1"/>
  <c r="D44" i="1"/>
  <c r="I37" i="1"/>
  <c r="M23" i="12" l="1"/>
  <c r="K23" i="12" s="1"/>
  <c r="S22" i="12"/>
  <c r="L23" i="12"/>
  <c r="R23" i="12"/>
  <c r="F47" i="12"/>
  <c r="D48" i="12"/>
  <c r="M22" i="10"/>
  <c r="N22" i="10" s="1"/>
  <c r="M21" i="9"/>
  <c r="N21" i="9" s="1"/>
  <c r="D48" i="10"/>
  <c r="F47" i="10"/>
  <c r="H45" i="10"/>
  <c r="I41" i="9"/>
  <c r="D48" i="9"/>
  <c r="F47" i="9"/>
  <c r="H44" i="9"/>
  <c r="F47" i="8"/>
  <c r="D48" i="8"/>
  <c r="H44" i="8"/>
  <c r="L21" i="8"/>
  <c r="O20" i="1"/>
  <c r="R20" i="1" s="1"/>
  <c r="S19" i="1"/>
  <c r="D45" i="1"/>
  <c r="F44" i="1"/>
  <c r="I38" i="1"/>
  <c r="T23" i="12" l="1"/>
  <c r="I42" i="8"/>
  <c r="N23" i="12"/>
  <c r="S23" i="12" s="1"/>
  <c r="D49" i="12"/>
  <c r="F48" i="12"/>
  <c r="K22" i="10"/>
  <c r="T22" i="10" s="1"/>
  <c r="K21" i="9"/>
  <c r="T21" i="9" s="1"/>
  <c r="D49" i="10"/>
  <c r="F48" i="10"/>
  <c r="H46" i="10" s="1"/>
  <c r="I42" i="9"/>
  <c r="D49" i="9"/>
  <c r="F48" i="9"/>
  <c r="I43" i="9" s="1"/>
  <c r="H45" i="9"/>
  <c r="F48" i="8"/>
  <c r="D49" i="8"/>
  <c r="S21" i="8"/>
  <c r="O22" i="8"/>
  <c r="M22" i="8" s="1"/>
  <c r="H45" i="8"/>
  <c r="M20" i="1"/>
  <c r="K20" i="1" s="1"/>
  <c r="L20" i="1" s="1"/>
  <c r="I39" i="1"/>
  <c r="H42" i="1"/>
  <c r="D46" i="1"/>
  <c r="F45" i="1"/>
  <c r="I44" i="8" l="1"/>
  <c r="I43" i="8"/>
  <c r="H46" i="8"/>
  <c r="O24" i="12"/>
  <c r="M24" i="12" s="1"/>
  <c r="F49" i="12"/>
  <c r="D50" i="12"/>
  <c r="L22" i="10"/>
  <c r="L21" i="9"/>
  <c r="S21" i="9" s="1"/>
  <c r="D50" i="10"/>
  <c r="F49" i="10"/>
  <c r="H47" i="10" s="1"/>
  <c r="F49" i="9"/>
  <c r="H47" i="9" s="1"/>
  <c r="D50" i="9"/>
  <c r="H46" i="9"/>
  <c r="K22" i="8"/>
  <c r="T22" i="8" s="1"/>
  <c r="N22" i="8"/>
  <c r="R22" i="8"/>
  <c r="F49" i="8"/>
  <c r="D50" i="8"/>
  <c r="N20" i="1"/>
  <c r="S20" i="1" s="1"/>
  <c r="T20" i="1"/>
  <c r="F46" i="1"/>
  <c r="I41" i="1" s="1"/>
  <c r="D47" i="1"/>
  <c r="H43" i="1"/>
  <c r="I40" i="1"/>
  <c r="K24" i="12" l="1"/>
  <c r="T24" i="12" s="1"/>
  <c r="R24" i="12"/>
  <c r="N24" i="12"/>
  <c r="F50" i="12"/>
  <c r="D51" i="12"/>
  <c r="O23" i="10"/>
  <c r="R23" i="10" s="1"/>
  <c r="S22" i="10"/>
  <c r="O22" i="9"/>
  <c r="M22" i="9" s="1"/>
  <c r="K22" i="9" s="1"/>
  <c r="T22" i="9" s="1"/>
  <c r="F50" i="10"/>
  <c r="D51" i="10"/>
  <c r="H48" i="10"/>
  <c r="F50" i="9"/>
  <c r="D51" i="9"/>
  <c r="H48" i="9"/>
  <c r="I44" i="9"/>
  <c r="D51" i="8"/>
  <c r="F50" i="8"/>
  <c r="H48" i="8"/>
  <c r="H47" i="8"/>
  <c r="L22" i="8"/>
  <c r="O23" i="8" s="1"/>
  <c r="O21" i="1"/>
  <c r="R21" i="1" s="1"/>
  <c r="F47" i="1"/>
  <c r="H45" i="1" s="1"/>
  <c r="D48" i="1"/>
  <c r="H44" i="1"/>
  <c r="I45" i="8" l="1"/>
  <c r="L24" i="12"/>
  <c r="D52" i="12"/>
  <c r="F51" i="12"/>
  <c r="R22" i="9"/>
  <c r="M23" i="10"/>
  <c r="L22" i="9"/>
  <c r="N22" i="9"/>
  <c r="D52" i="10"/>
  <c r="F51" i="10"/>
  <c r="H49" i="10"/>
  <c r="D52" i="9"/>
  <c r="F51" i="9"/>
  <c r="H49" i="9"/>
  <c r="I45" i="9"/>
  <c r="R23" i="8"/>
  <c r="S22" i="8"/>
  <c r="M23" i="8"/>
  <c r="N23" i="8" s="1"/>
  <c r="D52" i="8"/>
  <c r="F51" i="8"/>
  <c r="M21" i="1"/>
  <c r="K21" i="1" s="1"/>
  <c r="T21" i="1" s="1"/>
  <c r="I42" i="1"/>
  <c r="D49" i="1"/>
  <c r="F48" i="1"/>
  <c r="I43" i="1" s="1"/>
  <c r="I46" i="8" l="1"/>
  <c r="O25" i="12"/>
  <c r="R25" i="12" s="1"/>
  <c r="S24" i="12"/>
  <c r="D53" i="12"/>
  <c r="F52" i="12"/>
  <c r="N23" i="10"/>
  <c r="K23" i="10"/>
  <c r="T23" i="10" s="1"/>
  <c r="S22" i="9"/>
  <c r="O23" i="9"/>
  <c r="R23" i="9" s="1"/>
  <c r="D53" i="10"/>
  <c r="F52" i="10"/>
  <c r="H50" i="10"/>
  <c r="I46" i="9"/>
  <c r="D53" i="9"/>
  <c r="F52" i="9"/>
  <c r="K23" i="8"/>
  <c r="T23" i="8" s="1"/>
  <c r="F52" i="8"/>
  <c r="I47" i="8" s="1"/>
  <c r="D53" i="8"/>
  <c r="H49" i="8"/>
  <c r="N21" i="1"/>
  <c r="L21" i="1"/>
  <c r="D50" i="1"/>
  <c r="F49" i="1"/>
  <c r="I44" i="1" s="1"/>
  <c r="H46" i="1"/>
  <c r="M25" i="12" l="1"/>
  <c r="F53" i="12"/>
  <c r="D54" i="12"/>
  <c r="L23" i="10"/>
  <c r="O24" i="10" s="1"/>
  <c r="M23" i="9"/>
  <c r="F53" i="10"/>
  <c r="D54" i="10"/>
  <c r="I47" i="9"/>
  <c r="F53" i="9"/>
  <c r="I48" i="9" s="1"/>
  <c r="D54" i="9"/>
  <c r="H50" i="9"/>
  <c r="L23" i="8"/>
  <c r="S23" i="8" s="1"/>
  <c r="H50" i="8"/>
  <c r="F53" i="8"/>
  <c r="I48" i="8" s="1"/>
  <c r="D54" i="8"/>
  <c r="H47" i="1"/>
  <c r="S21" i="1"/>
  <c r="O22" i="1"/>
  <c r="R22" i="1" s="1"/>
  <c r="F50" i="1"/>
  <c r="H48" i="1" s="1"/>
  <c r="D51" i="1"/>
  <c r="N25" i="12" l="1"/>
  <c r="K25" i="12"/>
  <c r="T25" i="12" s="1"/>
  <c r="F54" i="12"/>
  <c r="D55" i="12"/>
  <c r="R24" i="10"/>
  <c r="S23" i="10"/>
  <c r="M24" i="10"/>
  <c r="N24" i="10" s="1"/>
  <c r="N23" i="9"/>
  <c r="K23" i="9"/>
  <c r="T23" i="9" s="1"/>
  <c r="H51" i="10"/>
  <c r="F54" i="10"/>
  <c r="D55" i="10"/>
  <c r="D55" i="9"/>
  <c r="F54" i="9"/>
  <c r="H52" i="9"/>
  <c r="H51" i="9"/>
  <c r="I49" i="9"/>
  <c r="O24" i="8"/>
  <c r="R24" i="8" s="1"/>
  <c r="F54" i="8"/>
  <c r="D55" i="8"/>
  <c r="H51" i="8"/>
  <c r="M22" i="1"/>
  <c r="D52" i="1"/>
  <c r="F51" i="1"/>
  <c r="H49" i="1" s="1"/>
  <c r="I45" i="1"/>
  <c r="I49" i="8" l="1"/>
  <c r="L25" i="12"/>
  <c r="S25" i="12"/>
  <c r="O26" i="12"/>
  <c r="M26" i="12" s="1"/>
  <c r="F55" i="12"/>
  <c r="D56" i="12"/>
  <c r="K24" i="10"/>
  <c r="L23" i="9"/>
  <c r="S23" i="9" s="1"/>
  <c r="D56" i="10"/>
  <c r="F55" i="10"/>
  <c r="H53" i="10"/>
  <c r="H52" i="10"/>
  <c r="D56" i="9"/>
  <c r="F55" i="9"/>
  <c r="M24" i="8"/>
  <c r="N24" i="8" s="1"/>
  <c r="H52" i="8"/>
  <c r="D56" i="8"/>
  <c r="F55" i="8"/>
  <c r="N22" i="1"/>
  <c r="K22" i="1"/>
  <c r="T22" i="1" s="1"/>
  <c r="I46" i="1"/>
  <c r="D53" i="1"/>
  <c r="F52" i="1"/>
  <c r="I50" i="8" l="1"/>
  <c r="K26" i="12"/>
  <c r="T26" i="12" s="1"/>
  <c r="R26" i="12"/>
  <c r="N26" i="12"/>
  <c r="F56" i="12"/>
  <c r="D57" i="12"/>
  <c r="T24" i="10"/>
  <c r="L24" i="10"/>
  <c r="O24" i="9"/>
  <c r="R24" i="9" s="1"/>
  <c r="F56" i="10"/>
  <c r="D57" i="10"/>
  <c r="D57" i="9"/>
  <c r="F56" i="9"/>
  <c r="H54" i="9"/>
  <c r="I50" i="9"/>
  <c r="H53" i="9"/>
  <c r="K24" i="8"/>
  <c r="T24" i="8" s="1"/>
  <c r="F56" i="8"/>
  <c r="I51" i="8" s="1"/>
  <c r="D57" i="8"/>
  <c r="H53" i="8"/>
  <c r="L22" i="1"/>
  <c r="I47" i="1"/>
  <c r="D54" i="1"/>
  <c r="D55" i="1" s="1"/>
  <c r="F53" i="1"/>
  <c r="H51" i="1" s="1"/>
  <c r="H50" i="1"/>
  <c r="F55" i="1" l="1"/>
  <c r="D56" i="1"/>
  <c r="L26" i="12"/>
  <c r="F57" i="12"/>
  <c r="D58" i="12"/>
  <c r="O25" i="10"/>
  <c r="R25" i="10" s="1"/>
  <c r="S24" i="10"/>
  <c r="M24" i="9"/>
  <c r="N24" i="9" s="1"/>
  <c r="F57" i="10"/>
  <c r="D58" i="10"/>
  <c r="H55" i="10"/>
  <c r="H54" i="10"/>
  <c r="I51" i="9"/>
  <c r="F57" i="9"/>
  <c r="D58" i="9"/>
  <c r="L24" i="8"/>
  <c r="O25" i="8" s="1"/>
  <c r="F57" i="8"/>
  <c r="I52" i="8" s="1"/>
  <c r="D58" i="8"/>
  <c r="H54" i="8"/>
  <c r="O23" i="1"/>
  <c r="R23" i="1" s="1"/>
  <c r="S22" i="1"/>
  <c r="F54" i="1"/>
  <c r="I48" i="1"/>
  <c r="D57" i="1" l="1"/>
  <c r="F56" i="1"/>
  <c r="O27" i="12"/>
  <c r="M27" i="12" s="1"/>
  <c r="S26" i="12"/>
  <c r="D59" i="12"/>
  <c r="F58" i="12"/>
  <c r="S24" i="8"/>
  <c r="M25" i="10"/>
  <c r="N25" i="10" s="1"/>
  <c r="K24" i="9"/>
  <c r="T24" i="9" s="1"/>
  <c r="F58" i="10"/>
  <c r="D59" i="10"/>
  <c r="F58" i="9"/>
  <c r="H56" i="9" s="1"/>
  <c r="D59" i="9"/>
  <c r="H55" i="9"/>
  <c r="I52" i="9"/>
  <c r="R25" i="8"/>
  <c r="M25" i="8"/>
  <c r="H55" i="8"/>
  <c r="F58" i="8"/>
  <c r="D59" i="8"/>
  <c r="M23" i="1"/>
  <c r="H53" i="1"/>
  <c r="I49" i="1"/>
  <c r="I50" i="1"/>
  <c r="H52" i="1"/>
  <c r="I53" i="8" l="1"/>
  <c r="D58" i="1"/>
  <c r="F57" i="1"/>
  <c r="K27" i="12"/>
  <c r="T27" i="12" s="1"/>
  <c r="R27" i="12"/>
  <c r="N27" i="12"/>
  <c r="D60" i="12"/>
  <c r="F59" i="12"/>
  <c r="K25" i="10"/>
  <c r="L25" i="10" s="1"/>
  <c r="L24" i="9"/>
  <c r="O25" i="9" s="1"/>
  <c r="R25" i="9" s="1"/>
  <c r="H56" i="10"/>
  <c r="D60" i="10"/>
  <c r="F59" i="10"/>
  <c r="D60" i="9"/>
  <c r="F59" i="9"/>
  <c r="H57" i="9"/>
  <c r="I53" i="9"/>
  <c r="K25" i="8"/>
  <c r="T25" i="8" s="1"/>
  <c r="N25" i="8"/>
  <c r="D60" i="8"/>
  <c r="F59" i="8"/>
  <c r="H56" i="8"/>
  <c r="N23" i="1"/>
  <c r="K23" i="1"/>
  <c r="T23" i="1" s="1"/>
  <c r="H56" i="1" l="1"/>
  <c r="H55" i="1"/>
  <c r="D59" i="1"/>
  <c r="F58" i="1"/>
  <c r="H57" i="8"/>
  <c r="I54" i="8"/>
  <c r="L27" i="12"/>
  <c r="O28" i="12" s="1"/>
  <c r="F60" i="12"/>
  <c r="D61" i="12"/>
  <c r="T25" i="10"/>
  <c r="M25" i="9"/>
  <c r="K25" i="9" s="1"/>
  <c r="S24" i="9"/>
  <c r="O26" i="10"/>
  <c r="S25" i="10"/>
  <c r="D61" i="10"/>
  <c r="F60" i="10"/>
  <c r="H57" i="10"/>
  <c r="F60" i="9"/>
  <c r="D61" i="9"/>
  <c r="I54" i="9"/>
  <c r="L25" i="8"/>
  <c r="S25" i="8" s="1"/>
  <c r="F60" i="8"/>
  <c r="D61" i="8"/>
  <c r="L23" i="1"/>
  <c r="O24" i="1" s="1"/>
  <c r="I51" i="1"/>
  <c r="H54" i="1"/>
  <c r="F59" i="1" l="1"/>
  <c r="D60" i="1"/>
  <c r="H57" i="1"/>
  <c r="I55" i="8"/>
  <c r="M28" i="12"/>
  <c r="K28" i="12" s="1"/>
  <c r="T28" i="12" s="1"/>
  <c r="S27" i="12"/>
  <c r="R28" i="12"/>
  <c r="D62" i="12"/>
  <c r="F61" i="12"/>
  <c r="T25" i="9"/>
  <c r="L25" i="9"/>
  <c r="N25" i="9"/>
  <c r="R26" i="10"/>
  <c r="M26" i="10"/>
  <c r="F61" i="10"/>
  <c r="D62" i="10"/>
  <c r="H58" i="10"/>
  <c r="I55" i="9"/>
  <c r="F61" i="9"/>
  <c r="I56" i="9" s="1"/>
  <c r="D62" i="9"/>
  <c r="H58" i="9"/>
  <c r="O26" i="8"/>
  <c r="R26" i="8" s="1"/>
  <c r="F61" i="8"/>
  <c r="I56" i="8" s="1"/>
  <c r="D62" i="8"/>
  <c r="H58" i="8"/>
  <c r="I52" i="1"/>
  <c r="M24" i="1"/>
  <c r="K24" i="1" s="1"/>
  <c r="L24" i="1" s="1"/>
  <c r="R24" i="1"/>
  <c r="S23" i="1"/>
  <c r="N28" i="12" l="1"/>
  <c r="D61" i="1"/>
  <c r="F60" i="1"/>
  <c r="H58" i="1"/>
  <c r="H59" i="8"/>
  <c r="I57" i="8"/>
  <c r="L28" i="12"/>
  <c r="D63" i="12"/>
  <c r="F62" i="12"/>
  <c r="S25" i="9"/>
  <c r="O26" i="9"/>
  <c r="R26" i="9" s="1"/>
  <c r="K26" i="10"/>
  <c r="N26" i="10"/>
  <c r="H60" i="10"/>
  <c r="H59" i="10"/>
  <c r="D63" i="10"/>
  <c r="F62" i="10"/>
  <c r="D63" i="9"/>
  <c r="F62" i="9"/>
  <c r="H60" i="9"/>
  <c r="H59" i="9"/>
  <c r="M26" i="8"/>
  <c r="K26" i="8" s="1"/>
  <c r="T26" i="8" s="1"/>
  <c r="D63" i="8"/>
  <c r="F62" i="8"/>
  <c r="N24" i="1"/>
  <c r="O25" i="1" s="1"/>
  <c r="T24" i="1"/>
  <c r="I53" i="1"/>
  <c r="I55" i="1" l="1"/>
  <c r="D62" i="1"/>
  <c r="F61" i="1"/>
  <c r="O29" i="12"/>
  <c r="R29" i="12" s="1"/>
  <c r="S28" i="12"/>
  <c r="D64" i="12"/>
  <c r="F63" i="12"/>
  <c r="M26" i="9"/>
  <c r="N26" i="9" s="1"/>
  <c r="T26" i="10"/>
  <c r="L26" i="10"/>
  <c r="D64" i="10"/>
  <c r="F63" i="10"/>
  <c r="I57" i="9"/>
  <c r="D64" i="9"/>
  <c r="F63" i="9"/>
  <c r="L26" i="8"/>
  <c r="N26" i="8"/>
  <c r="D64" i="8"/>
  <c r="F63" i="8"/>
  <c r="I58" i="8" s="1"/>
  <c r="H61" i="8"/>
  <c r="H60" i="8"/>
  <c r="I54" i="1"/>
  <c r="S24" i="1"/>
  <c r="M25" i="1"/>
  <c r="K25" i="1" s="1"/>
  <c r="L25" i="1" s="1"/>
  <c r="R25" i="1"/>
  <c r="F62" i="1" l="1"/>
  <c r="D63" i="1"/>
  <c r="H60" i="1"/>
  <c r="I56" i="1"/>
  <c r="I59" i="8"/>
  <c r="I57" i="1"/>
  <c r="H59" i="1"/>
  <c r="M29" i="12"/>
  <c r="F64" i="12"/>
  <c r="D65" i="12"/>
  <c r="K26" i="9"/>
  <c r="T26" i="9" s="1"/>
  <c r="S26" i="10"/>
  <c r="O27" i="10"/>
  <c r="R27" i="10" s="1"/>
  <c r="D65" i="10"/>
  <c r="F64" i="10"/>
  <c r="H61" i="10"/>
  <c r="I58" i="9"/>
  <c r="H61" i="9"/>
  <c r="D65" i="9"/>
  <c r="F64" i="9"/>
  <c r="I59" i="9"/>
  <c r="O27" i="8"/>
  <c r="R27" i="8" s="1"/>
  <c r="S26" i="8"/>
  <c r="H62" i="8"/>
  <c r="D65" i="8"/>
  <c r="F64" i="8"/>
  <c r="N25" i="1"/>
  <c r="S25" i="1" s="1"/>
  <c r="T25" i="1"/>
  <c r="D64" i="1" l="1"/>
  <c r="F63" i="1"/>
  <c r="H61" i="1"/>
  <c r="K29" i="12"/>
  <c r="T29" i="12" s="1"/>
  <c r="N29" i="12"/>
  <c r="D66" i="12"/>
  <c r="F65" i="12"/>
  <c r="L26" i="9"/>
  <c r="O27" i="9" s="1"/>
  <c r="M27" i="9" s="1"/>
  <c r="N27" i="9" s="1"/>
  <c r="M27" i="10"/>
  <c r="F65" i="10"/>
  <c r="D66" i="10"/>
  <c r="H62" i="10"/>
  <c r="F65" i="9"/>
  <c r="H63" i="9" s="1"/>
  <c r="D66" i="9"/>
  <c r="H62" i="9"/>
  <c r="M27" i="8"/>
  <c r="K27" i="8" s="1"/>
  <c r="T27" i="8" s="1"/>
  <c r="F65" i="8"/>
  <c r="D66" i="8"/>
  <c r="O26" i="1"/>
  <c r="M26" i="1" s="1"/>
  <c r="K26" i="1" s="1"/>
  <c r="T26" i="1" s="1"/>
  <c r="H63" i="8" l="1"/>
  <c r="L29" i="12"/>
  <c r="S29" i="12" s="1"/>
  <c r="I58" i="1"/>
  <c r="F64" i="1"/>
  <c r="H62" i="1" s="1"/>
  <c r="D65" i="1"/>
  <c r="I60" i="8"/>
  <c r="D67" i="12"/>
  <c r="F66" i="12"/>
  <c r="R27" i="9"/>
  <c r="K27" i="9"/>
  <c r="L27" i="9" s="1"/>
  <c r="S26" i="9"/>
  <c r="N27" i="10"/>
  <c r="K27" i="10"/>
  <c r="T27" i="10" s="1"/>
  <c r="H64" i="10"/>
  <c r="F66" i="10"/>
  <c r="D67" i="10"/>
  <c r="H63" i="10"/>
  <c r="F66" i="9"/>
  <c r="D67" i="9"/>
  <c r="H64" i="9"/>
  <c r="I60" i="9"/>
  <c r="N27" i="8"/>
  <c r="L27" i="8"/>
  <c r="F66" i="8"/>
  <c r="D67" i="8"/>
  <c r="R26" i="1"/>
  <c r="L26" i="1"/>
  <c r="N26" i="1"/>
  <c r="O30" i="12" l="1"/>
  <c r="M30" i="12" s="1"/>
  <c r="K30" i="12" s="1"/>
  <c r="T30" i="12" s="1"/>
  <c r="I61" i="8"/>
  <c r="N30" i="12"/>
  <c r="R30" i="12"/>
  <c r="I60" i="1"/>
  <c r="H63" i="1"/>
  <c r="I59" i="1"/>
  <c r="H64" i="8"/>
  <c r="S27" i="9"/>
  <c r="D66" i="1"/>
  <c r="F65" i="1"/>
  <c r="F67" i="12"/>
  <c r="D68" i="12"/>
  <c r="L30" i="12"/>
  <c r="T27" i="9"/>
  <c r="L27" i="10"/>
  <c r="O28" i="10" s="1"/>
  <c r="O28" i="9"/>
  <c r="R28" i="9" s="1"/>
  <c r="D68" i="10"/>
  <c r="F67" i="10"/>
  <c r="H65" i="10"/>
  <c r="D68" i="9"/>
  <c r="F67" i="9"/>
  <c r="H65" i="9" s="1"/>
  <c r="I61" i="9"/>
  <c r="S27" i="8"/>
  <c r="O28" i="8"/>
  <c r="R28" i="8" s="1"/>
  <c r="D68" i="8"/>
  <c r="F67" i="8"/>
  <c r="I62" i="8" s="1"/>
  <c r="H65" i="8"/>
  <c r="O27" i="1"/>
  <c r="R27" i="1" s="1"/>
  <c r="S26" i="1"/>
  <c r="F66" i="1" l="1"/>
  <c r="D67" i="1"/>
  <c r="S30" i="12"/>
  <c r="D69" i="12"/>
  <c r="F68" i="12"/>
  <c r="O31" i="12"/>
  <c r="M31" i="12" s="1"/>
  <c r="K31" i="12" s="1"/>
  <c r="M28" i="9"/>
  <c r="N28" i="9" s="1"/>
  <c r="R28" i="10"/>
  <c r="S27" i="10"/>
  <c r="M28" i="10"/>
  <c r="H66" i="10"/>
  <c r="D69" i="10"/>
  <c r="F68" i="10"/>
  <c r="I62" i="9"/>
  <c r="D69" i="9"/>
  <c r="F68" i="9"/>
  <c r="M28" i="8"/>
  <c r="N28" i="8" s="1"/>
  <c r="D69" i="8"/>
  <c r="F68" i="8"/>
  <c r="M27" i="1"/>
  <c r="N27" i="1" s="1"/>
  <c r="H66" i="8" l="1"/>
  <c r="F67" i="1"/>
  <c r="D68" i="1"/>
  <c r="H65" i="1"/>
  <c r="I61" i="1"/>
  <c r="I63" i="8"/>
  <c r="T31" i="12"/>
  <c r="H64" i="1"/>
  <c r="L31" i="12"/>
  <c r="D70" i="12"/>
  <c r="F69" i="12"/>
  <c r="R31" i="12"/>
  <c r="N31" i="12"/>
  <c r="K28" i="9"/>
  <c r="T28" i="9" s="1"/>
  <c r="K28" i="10"/>
  <c r="T28" i="10" s="1"/>
  <c r="N28" i="10"/>
  <c r="F69" i="10"/>
  <c r="H67" i="10" s="1"/>
  <c r="D70" i="10"/>
  <c r="I63" i="9"/>
  <c r="F69" i="9"/>
  <c r="D70" i="9"/>
  <c r="H66" i="9"/>
  <c r="K28" i="8"/>
  <c r="F69" i="8"/>
  <c r="I64" i="8" s="1"/>
  <c r="D70" i="8"/>
  <c r="K27" i="1"/>
  <c r="T27" i="1" s="1"/>
  <c r="D69" i="1" l="1"/>
  <c r="F68" i="1"/>
  <c r="H66" i="1"/>
  <c r="I62" i="1"/>
  <c r="H67" i="8"/>
  <c r="I65" i="8"/>
  <c r="S31" i="12"/>
  <c r="O32" i="12"/>
  <c r="R32" i="12" s="1"/>
  <c r="F70" i="12"/>
  <c r="D71" i="12"/>
  <c r="L28" i="9"/>
  <c r="S28" i="9" s="1"/>
  <c r="L28" i="10"/>
  <c r="O29" i="10" s="1"/>
  <c r="D71" i="10"/>
  <c r="F70" i="10"/>
  <c r="F70" i="9"/>
  <c r="D71" i="9"/>
  <c r="H68" i="9"/>
  <c r="I64" i="9"/>
  <c r="I65" i="9"/>
  <c r="H67" i="9"/>
  <c r="T28" i="8"/>
  <c r="L28" i="8"/>
  <c r="F70" i="8"/>
  <c r="D71" i="8"/>
  <c r="L27" i="1"/>
  <c r="O28" i="1" s="1"/>
  <c r="R28" i="1" s="1"/>
  <c r="I63" i="1" l="1"/>
  <c r="F69" i="1"/>
  <c r="D70" i="1"/>
  <c r="F71" i="12"/>
  <c r="D72" i="12"/>
  <c r="M32" i="12"/>
  <c r="O29" i="9"/>
  <c r="R29" i="9" s="1"/>
  <c r="S28" i="10"/>
  <c r="R29" i="10"/>
  <c r="M29" i="10"/>
  <c r="N29" i="10" s="1"/>
  <c r="D72" i="10"/>
  <c r="F71" i="10"/>
  <c r="H69" i="10" s="1"/>
  <c r="H68" i="10"/>
  <c r="D72" i="9"/>
  <c r="F71" i="9"/>
  <c r="S28" i="8"/>
  <c r="O29" i="8"/>
  <c r="D72" i="8"/>
  <c r="F71" i="8"/>
  <c r="H68" i="8"/>
  <c r="S27" i="1"/>
  <c r="M28" i="1"/>
  <c r="H69" i="8" l="1"/>
  <c r="I64" i="1"/>
  <c r="I66" i="8"/>
  <c r="F70" i="1"/>
  <c r="D71" i="1"/>
  <c r="H67" i="1"/>
  <c r="K32" i="12"/>
  <c r="T32" i="12" s="1"/>
  <c r="N32" i="12"/>
  <c r="D73" i="12"/>
  <c r="F72" i="12"/>
  <c r="M29" i="9"/>
  <c r="N29" i="9" s="1"/>
  <c r="K29" i="10"/>
  <c r="T29" i="10" s="1"/>
  <c r="F72" i="10"/>
  <c r="D73" i="10"/>
  <c r="H70" i="10"/>
  <c r="I66" i="9"/>
  <c r="D73" i="9"/>
  <c r="F72" i="9"/>
  <c r="H70" i="9" s="1"/>
  <c r="H69" i="9"/>
  <c r="M29" i="8"/>
  <c r="N29" i="8" s="1"/>
  <c r="R29" i="8"/>
  <c r="D73" i="8"/>
  <c r="F72" i="8"/>
  <c r="N28" i="1"/>
  <c r="K28" i="1"/>
  <c r="T28" i="1" s="1"/>
  <c r="H68" i="1" l="1"/>
  <c r="I65" i="1"/>
  <c r="D72" i="1"/>
  <c r="F71" i="1"/>
  <c r="I67" i="8"/>
  <c r="D74" i="12"/>
  <c r="F73" i="12"/>
  <c r="L32" i="12"/>
  <c r="K29" i="9"/>
  <c r="T29" i="9" s="1"/>
  <c r="L29" i="10"/>
  <c r="F73" i="10"/>
  <c r="D74" i="10"/>
  <c r="F73" i="9"/>
  <c r="D74" i="9"/>
  <c r="I68" i="9"/>
  <c r="H71" i="9"/>
  <c r="I67" i="9"/>
  <c r="K29" i="8"/>
  <c r="T29" i="8" s="1"/>
  <c r="F73" i="8"/>
  <c r="D74" i="8"/>
  <c r="H70" i="8"/>
  <c r="L28" i="1"/>
  <c r="O29" i="1" s="1"/>
  <c r="M29" i="1" s="1"/>
  <c r="K29" i="1" s="1"/>
  <c r="D73" i="1" l="1"/>
  <c r="F72" i="1"/>
  <c r="I68" i="8"/>
  <c r="I69" i="8"/>
  <c r="I66" i="1"/>
  <c r="H69" i="1"/>
  <c r="S32" i="12"/>
  <c r="O33" i="12"/>
  <c r="F74" i="12"/>
  <c r="D75" i="12"/>
  <c r="L29" i="9"/>
  <c r="S29" i="9" s="1"/>
  <c r="O30" i="10"/>
  <c r="M30" i="10" s="1"/>
  <c r="K30" i="10" s="1"/>
  <c r="S29" i="10"/>
  <c r="F74" i="10"/>
  <c r="D75" i="10"/>
  <c r="H72" i="10"/>
  <c r="H71" i="10"/>
  <c r="D75" i="9"/>
  <c r="F74" i="9"/>
  <c r="H72" i="9"/>
  <c r="L29" i="8"/>
  <c r="D75" i="8"/>
  <c r="F74" i="8"/>
  <c r="H72" i="8"/>
  <c r="H71" i="8"/>
  <c r="S28" i="1"/>
  <c r="T29" i="1" s="1"/>
  <c r="R29" i="1"/>
  <c r="N29" i="1"/>
  <c r="L29" i="1"/>
  <c r="F73" i="1" l="1"/>
  <c r="D74" i="1"/>
  <c r="H71" i="1"/>
  <c r="O30" i="9"/>
  <c r="R30" i="9" s="1"/>
  <c r="I68" i="1"/>
  <c r="I67" i="1"/>
  <c r="H70" i="1"/>
  <c r="F75" i="12"/>
  <c r="D76" i="12"/>
  <c r="R33" i="12"/>
  <c r="M33" i="12"/>
  <c r="T30" i="10"/>
  <c r="L30" i="10"/>
  <c r="R30" i="10"/>
  <c r="N30" i="10"/>
  <c r="F75" i="10"/>
  <c r="H73" i="10" s="1"/>
  <c r="D76" i="10"/>
  <c r="I69" i="9"/>
  <c r="F75" i="9"/>
  <c r="D76" i="9"/>
  <c r="S29" i="8"/>
  <c r="O30" i="8"/>
  <c r="F75" i="8"/>
  <c r="D76" i="8"/>
  <c r="S29" i="1"/>
  <c r="O30" i="1"/>
  <c r="M30" i="1" s="1"/>
  <c r="K30" i="1" s="1"/>
  <c r="M30" i="9" l="1"/>
  <c r="N30" i="9" s="1"/>
  <c r="F74" i="1"/>
  <c r="H72" i="1" s="1"/>
  <c r="D75" i="1"/>
  <c r="I70" i="8"/>
  <c r="K33" i="12"/>
  <c r="T33" i="12" s="1"/>
  <c r="N33" i="12"/>
  <c r="F76" i="12"/>
  <c r="D77" i="12"/>
  <c r="O31" i="10"/>
  <c r="R31" i="10" s="1"/>
  <c r="S30" i="10"/>
  <c r="D77" i="10"/>
  <c r="F76" i="10"/>
  <c r="I70" i="9"/>
  <c r="H73" i="9"/>
  <c r="F76" i="9"/>
  <c r="I71" i="9" s="1"/>
  <c r="D77" i="9"/>
  <c r="M30" i="8"/>
  <c r="N30" i="8" s="1"/>
  <c r="R30" i="8"/>
  <c r="D77" i="8"/>
  <c r="F76" i="8"/>
  <c r="H73" i="8"/>
  <c r="N30" i="1"/>
  <c r="R30" i="1"/>
  <c r="T30" i="1"/>
  <c r="L30" i="1"/>
  <c r="K30" i="9" l="1"/>
  <c r="T30" i="9" s="1"/>
  <c r="I69" i="1"/>
  <c r="I71" i="8"/>
  <c r="D76" i="1"/>
  <c r="F75" i="1"/>
  <c r="I70" i="1" s="1"/>
  <c r="F77" i="12"/>
  <c r="D78" i="12"/>
  <c r="F78" i="12" s="1"/>
  <c r="L33" i="12"/>
  <c r="M31" i="10"/>
  <c r="N31" i="10" s="1"/>
  <c r="D78" i="10"/>
  <c r="F78" i="10" s="1"/>
  <c r="F77" i="10"/>
  <c r="D78" i="9"/>
  <c r="F78" i="9" s="1"/>
  <c r="F77" i="9"/>
  <c r="I72" i="9" s="1"/>
  <c r="L30" i="9"/>
  <c r="O31" i="9" s="1"/>
  <c r="R31" i="9" s="1"/>
  <c r="K30" i="8"/>
  <c r="T30" i="8" s="1"/>
  <c r="D78" i="8"/>
  <c r="F78" i="8" s="1"/>
  <c r="F77" i="8"/>
  <c r="I72" i="8" s="1"/>
  <c r="S30" i="1"/>
  <c r="O31" i="1"/>
  <c r="D77" i="1" l="1"/>
  <c r="F76" i="1"/>
  <c r="I73" i="8"/>
  <c r="K31" i="10"/>
  <c r="T31" i="10" s="1"/>
  <c r="I71" i="1"/>
  <c r="H73" i="1"/>
  <c r="S33" i="12"/>
  <c r="O34" i="12"/>
  <c r="I73" i="9"/>
  <c r="S30" i="9"/>
  <c r="M31" i="9"/>
  <c r="N31" i="9" s="1"/>
  <c r="L30" i="8"/>
  <c r="R31" i="1"/>
  <c r="M31" i="1"/>
  <c r="L31" i="10" l="1"/>
  <c r="S31" i="10" s="1"/>
  <c r="F77" i="1"/>
  <c r="I72" i="1" s="1"/>
  <c r="D78" i="1"/>
  <c r="F78" i="1" s="1"/>
  <c r="R34" i="12"/>
  <c r="M34" i="12"/>
  <c r="O32" i="10"/>
  <c r="R32" i="10" s="1"/>
  <c r="K31" i="9"/>
  <c r="T31" i="9" s="1"/>
  <c r="S30" i="8"/>
  <c r="O31" i="8"/>
  <c r="K31" i="1"/>
  <c r="T31" i="1" s="1"/>
  <c r="N31" i="1"/>
  <c r="I73" i="1" l="1"/>
  <c r="K34" i="12"/>
  <c r="T34" i="12" s="1"/>
  <c r="N34" i="12"/>
  <c r="M32" i="10"/>
  <c r="N32" i="10" s="1"/>
  <c r="L31" i="9"/>
  <c r="S31" i="9" s="1"/>
  <c r="M31" i="8"/>
  <c r="N31" i="8" s="1"/>
  <c r="R31" i="8"/>
  <c r="L31" i="1"/>
  <c r="L34" i="12" l="1"/>
  <c r="K32" i="10"/>
  <c r="T32" i="10" s="1"/>
  <c r="O32" i="9"/>
  <c r="R32" i="9" s="1"/>
  <c r="K31" i="8"/>
  <c r="T31" i="8" s="1"/>
  <c r="S31" i="1"/>
  <c r="O32" i="1"/>
  <c r="S34" i="12" l="1"/>
  <c r="O35" i="12"/>
  <c r="L32" i="10"/>
  <c r="O33" i="10" s="1"/>
  <c r="R33" i="10" s="1"/>
  <c r="M32" i="9"/>
  <c r="N32" i="9" s="1"/>
  <c r="L31" i="8"/>
  <c r="R32" i="1"/>
  <c r="M32" i="1"/>
  <c r="R35" i="12" l="1"/>
  <c r="M35" i="12"/>
  <c r="M33" i="10"/>
  <c r="K33" i="10" s="1"/>
  <c r="S32" i="10"/>
  <c r="K32" i="9"/>
  <c r="T32" i="9" s="1"/>
  <c r="O32" i="8"/>
  <c r="M32" i="8" s="1"/>
  <c r="S31" i="8"/>
  <c r="K32" i="1"/>
  <c r="T32" i="1" s="1"/>
  <c r="N32" i="1"/>
  <c r="K35" i="12" l="1"/>
  <c r="T35" i="12" s="1"/>
  <c r="N35" i="12"/>
  <c r="T33" i="10"/>
  <c r="L33" i="10"/>
  <c r="N33" i="10"/>
  <c r="L32" i="9"/>
  <c r="S32" i="9" s="1"/>
  <c r="K32" i="8"/>
  <c r="T32" i="8" s="1"/>
  <c r="R32" i="8"/>
  <c r="N32" i="8"/>
  <c r="L32" i="1"/>
  <c r="O33" i="1" s="1"/>
  <c r="R33" i="1" s="1"/>
  <c r="O34" i="10" l="1"/>
  <c r="R34" i="10" s="1"/>
  <c r="L35" i="12"/>
  <c r="S33" i="10"/>
  <c r="O33" i="9"/>
  <c r="M33" i="9" s="1"/>
  <c r="K33" i="9" s="1"/>
  <c r="T33" i="9" s="1"/>
  <c r="L32" i="8"/>
  <c r="S32" i="1"/>
  <c r="M33" i="1"/>
  <c r="K33" i="1" s="1"/>
  <c r="M34" i="10" l="1"/>
  <c r="K34" i="10" s="1"/>
  <c r="L34" i="10" s="1"/>
  <c r="S35" i="12"/>
  <c r="O36" i="12"/>
  <c r="T34" i="10"/>
  <c r="N34" i="10"/>
  <c r="S34" i="10" s="1"/>
  <c r="R33" i="9"/>
  <c r="N33" i="9"/>
  <c r="L33" i="9"/>
  <c r="S32" i="8"/>
  <c r="O33" i="8"/>
  <c r="T33" i="1"/>
  <c r="N33" i="1"/>
  <c r="L33" i="1"/>
  <c r="R36" i="12" l="1"/>
  <c r="M36" i="12"/>
  <c r="O35" i="10"/>
  <c r="R35" i="10" s="1"/>
  <c r="S33" i="9"/>
  <c r="O34" i="9"/>
  <c r="R33" i="8"/>
  <c r="M33" i="8"/>
  <c r="N33" i="8" s="1"/>
  <c r="O34" i="1"/>
  <c r="R34" i="1" s="1"/>
  <c r="S33" i="1"/>
  <c r="K36" i="12" l="1"/>
  <c r="T36" i="12" s="1"/>
  <c r="N36" i="12"/>
  <c r="M35" i="10"/>
  <c r="K35" i="10" s="1"/>
  <c r="T35" i="10" s="1"/>
  <c r="R34" i="9"/>
  <c r="M34" i="9"/>
  <c r="K33" i="8"/>
  <c r="T33" i="8" s="1"/>
  <c r="M34" i="1"/>
  <c r="N34" i="1" s="1"/>
  <c r="L36" i="12" l="1"/>
  <c r="N35" i="10"/>
  <c r="L35" i="10"/>
  <c r="K34" i="9"/>
  <c r="T34" i="9" s="1"/>
  <c r="N34" i="9"/>
  <c r="L33" i="8"/>
  <c r="O34" i="8" s="1"/>
  <c r="R34" i="8" s="1"/>
  <c r="K34" i="1"/>
  <c r="T34" i="1" s="1"/>
  <c r="S36" i="12" l="1"/>
  <c r="O37" i="12"/>
  <c r="O36" i="10"/>
  <c r="R36" i="10" s="1"/>
  <c r="S35" i="10"/>
  <c r="S33" i="8"/>
  <c r="L34" i="9"/>
  <c r="O35" i="9" s="1"/>
  <c r="R35" i="9" s="1"/>
  <c r="M34" i="8"/>
  <c r="N34" i="8" s="1"/>
  <c r="L34" i="1"/>
  <c r="R37" i="12" l="1"/>
  <c r="M37" i="12"/>
  <c r="M36" i="10"/>
  <c r="N36" i="10" s="1"/>
  <c r="S34" i="1"/>
  <c r="K34" i="8"/>
  <c r="T34" i="8" s="1"/>
  <c r="S34" i="9"/>
  <c r="M35" i="9"/>
  <c r="K35" i="9" s="1"/>
  <c r="L35" i="9" s="1"/>
  <c r="O35" i="1"/>
  <c r="R35" i="1" s="1"/>
  <c r="K37" i="12" l="1"/>
  <c r="T37" i="12" s="1"/>
  <c r="N37" i="12"/>
  <c r="K36" i="10"/>
  <c r="T36" i="10" s="1"/>
  <c r="L34" i="8"/>
  <c r="S34" i="8" s="1"/>
  <c r="T35" i="9"/>
  <c r="N35" i="9"/>
  <c r="O36" i="9" s="1"/>
  <c r="M35" i="1"/>
  <c r="L37" i="12" l="1"/>
  <c r="S37" i="12" s="1"/>
  <c r="L36" i="10"/>
  <c r="O37" i="10" s="1"/>
  <c r="M37" i="10" s="1"/>
  <c r="K37" i="10" s="1"/>
  <c r="L37" i="10" s="1"/>
  <c r="O35" i="8"/>
  <c r="R35" i="8" s="1"/>
  <c r="K35" i="1"/>
  <c r="T35" i="1" s="1"/>
  <c r="S36" i="10"/>
  <c r="S35" i="9"/>
  <c r="R36" i="9"/>
  <c r="M36" i="9"/>
  <c r="N36" i="9" s="1"/>
  <c r="L35" i="1"/>
  <c r="N35" i="1"/>
  <c r="M35" i="8" l="1"/>
  <c r="O38" i="12"/>
  <c r="R38" i="12" s="1"/>
  <c r="R37" i="10"/>
  <c r="N37" i="10"/>
  <c r="T37" i="10"/>
  <c r="K36" i="9"/>
  <c r="T36" i="9" s="1"/>
  <c r="K35" i="8"/>
  <c r="T35" i="8" s="1"/>
  <c r="N35" i="8"/>
  <c r="S35" i="1"/>
  <c r="O36" i="1"/>
  <c r="R36" i="1" s="1"/>
  <c r="M38" i="12" l="1"/>
  <c r="N38" i="12" s="1"/>
  <c r="L35" i="8"/>
  <c r="O36" i="8" s="1"/>
  <c r="M36" i="8" s="1"/>
  <c r="O38" i="10"/>
  <c r="R38" i="10" s="1"/>
  <c r="S37" i="10"/>
  <c r="L36" i="9"/>
  <c r="S36" i="9" s="1"/>
  <c r="M36" i="1"/>
  <c r="K36" i="1" s="1"/>
  <c r="T36" i="1" s="1"/>
  <c r="K38" i="12" l="1"/>
  <c r="T38" i="12" s="1"/>
  <c r="S35" i="8"/>
  <c r="M38" i="10"/>
  <c r="N38" i="10" s="1"/>
  <c r="O37" i="9"/>
  <c r="R37" i="9" s="1"/>
  <c r="K36" i="8"/>
  <c r="T36" i="8" s="1"/>
  <c r="R36" i="8"/>
  <c r="N36" i="8"/>
  <c r="N36" i="1"/>
  <c r="L36" i="1"/>
  <c r="L38" i="12" l="1"/>
  <c r="S38" i="12" s="1"/>
  <c r="K38" i="10"/>
  <c r="T38" i="10" s="1"/>
  <c r="M37" i="9"/>
  <c r="N37" i="9" s="1"/>
  <c r="L36" i="8"/>
  <c r="O37" i="1"/>
  <c r="R37" i="1" s="1"/>
  <c r="S36" i="1"/>
  <c r="O39" i="12" l="1"/>
  <c r="M39" i="12" s="1"/>
  <c r="K39" i="12" s="1"/>
  <c r="T39" i="12" s="1"/>
  <c r="L38" i="10"/>
  <c r="O39" i="10" s="1"/>
  <c r="M39" i="10" s="1"/>
  <c r="K37" i="9"/>
  <c r="T37" i="9" s="1"/>
  <c r="S36" i="8"/>
  <c r="O37" i="8"/>
  <c r="M37" i="1"/>
  <c r="N37" i="1" s="1"/>
  <c r="N39" i="12" l="1"/>
  <c r="R39" i="12"/>
  <c r="L39" i="12"/>
  <c r="S38" i="10"/>
  <c r="K39" i="10"/>
  <c r="T39" i="10" s="1"/>
  <c r="R39" i="10"/>
  <c r="N39" i="10"/>
  <c r="L37" i="9"/>
  <c r="S37" i="9" s="1"/>
  <c r="M37" i="8"/>
  <c r="N37" i="8" s="1"/>
  <c r="R37" i="8"/>
  <c r="K37" i="1"/>
  <c r="T37" i="1" s="1"/>
  <c r="O40" i="12" l="1"/>
  <c r="R40" i="12" s="1"/>
  <c r="S39" i="12"/>
  <c r="L39" i="10"/>
  <c r="O38" i="9"/>
  <c r="R38" i="9" s="1"/>
  <c r="K37" i="8"/>
  <c r="T37" i="8" s="1"/>
  <c r="L37" i="1"/>
  <c r="O38" i="1" s="1"/>
  <c r="M38" i="1" s="1"/>
  <c r="M40" i="12" l="1"/>
  <c r="K40" i="12" s="1"/>
  <c r="T40" i="12" s="1"/>
  <c r="S39" i="10"/>
  <c r="O40" i="10"/>
  <c r="R40" i="10" s="1"/>
  <c r="M38" i="9"/>
  <c r="K38" i="9" s="1"/>
  <c r="T38" i="9" s="1"/>
  <c r="L37" i="8"/>
  <c r="O38" i="8" s="1"/>
  <c r="R38" i="8" s="1"/>
  <c r="S37" i="1"/>
  <c r="K38" i="1"/>
  <c r="R38" i="1"/>
  <c r="N38" i="1"/>
  <c r="N40" i="12" l="1"/>
  <c r="L40" i="12"/>
  <c r="M40" i="10"/>
  <c r="N38" i="9"/>
  <c r="L38" i="9"/>
  <c r="M38" i="8"/>
  <c r="K38" i="8" s="1"/>
  <c r="S37" i="8"/>
  <c r="T38" i="1"/>
  <c r="L38" i="1"/>
  <c r="S40" i="12" l="1"/>
  <c r="O41" i="12"/>
  <c r="N40" i="10"/>
  <c r="K40" i="10"/>
  <c r="T40" i="10" s="1"/>
  <c r="S38" i="9"/>
  <c r="N38" i="8"/>
  <c r="O39" i="9"/>
  <c r="R39" i="9" s="1"/>
  <c r="T38" i="8"/>
  <c r="L38" i="8"/>
  <c r="S38" i="1"/>
  <c r="O39" i="1"/>
  <c r="R41" i="12" l="1"/>
  <c r="M41" i="12"/>
  <c r="O39" i="8"/>
  <c r="R39" i="8" s="1"/>
  <c r="L40" i="10"/>
  <c r="O41" i="10" s="1"/>
  <c r="R41" i="10" s="1"/>
  <c r="M39" i="9"/>
  <c r="K39" i="9" s="1"/>
  <c r="T39" i="9" s="1"/>
  <c r="S38" i="8"/>
  <c r="R39" i="1"/>
  <c r="M39" i="1"/>
  <c r="K41" i="12" l="1"/>
  <c r="T41" i="12" s="1"/>
  <c r="N41" i="12"/>
  <c r="M39" i="8"/>
  <c r="K39" i="8" s="1"/>
  <c r="T39" i="8" s="1"/>
  <c r="S40" i="10"/>
  <c r="M41" i="10"/>
  <c r="N41" i="10" s="1"/>
  <c r="L39" i="9"/>
  <c r="N39" i="9"/>
  <c r="N39" i="8"/>
  <c r="K39" i="1"/>
  <c r="T39" i="1" s="1"/>
  <c r="N39" i="1"/>
  <c r="L41" i="12" l="1"/>
  <c r="O42" i="12" s="1"/>
  <c r="R42" i="12" s="1"/>
  <c r="L39" i="8"/>
  <c r="O40" i="8" s="1"/>
  <c r="R40" i="8" s="1"/>
  <c r="K41" i="10"/>
  <c r="S39" i="8"/>
  <c r="S39" i="9"/>
  <c r="O40" i="9"/>
  <c r="M40" i="9" s="1"/>
  <c r="N40" i="9" s="1"/>
  <c r="L39" i="1"/>
  <c r="S41" i="12" l="1"/>
  <c r="M42" i="12"/>
  <c r="K42" i="12" s="1"/>
  <c r="T42" i="12" s="1"/>
  <c r="M40" i="8"/>
  <c r="N40" i="8" s="1"/>
  <c r="T41" i="10"/>
  <c r="L41" i="10"/>
  <c r="R40" i="9"/>
  <c r="K40" i="9"/>
  <c r="T40" i="9" s="1"/>
  <c r="K40" i="8"/>
  <c r="T40" i="8" s="1"/>
  <c r="S39" i="1"/>
  <c r="O40" i="1"/>
  <c r="N42" i="12" l="1"/>
  <c r="L42" i="12"/>
  <c r="S41" i="10"/>
  <c r="O42" i="10"/>
  <c r="L40" i="9"/>
  <c r="S40" i="9" s="1"/>
  <c r="L40" i="8"/>
  <c r="R40" i="1"/>
  <c r="M40" i="1"/>
  <c r="S42" i="12" l="1"/>
  <c r="O43" i="12"/>
  <c r="M43" i="12" s="1"/>
  <c r="R42" i="10"/>
  <c r="M42" i="10"/>
  <c r="O41" i="9"/>
  <c r="R41" i="9" s="1"/>
  <c r="O41" i="8"/>
  <c r="S40" i="8"/>
  <c r="K40" i="1"/>
  <c r="T40" i="1" s="1"/>
  <c r="N40" i="1"/>
  <c r="K43" i="12" l="1"/>
  <c r="T43" i="12" s="1"/>
  <c r="R43" i="12"/>
  <c r="N43" i="12"/>
  <c r="K42" i="10"/>
  <c r="T42" i="10" s="1"/>
  <c r="N42" i="10"/>
  <c r="M41" i="9"/>
  <c r="K41" i="9" s="1"/>
  <c r="T41" i="9" s="1"/>
  <c r="M41" i="8"/>
  <c r="K41" i="8" s="1"/>
  <c r="R41" i="8"/>
  <c r="L40" i="1"/>
  <c r="L43" i="12" l="1"/>
  <c r="L42" i="10"/>
  <c r="O43" i="10" s="1"/>
  <c r="N41" i="9"/>
  <c r="L41" i="9"/>
  <c r="L41" i="8"/>
  <c r="T41" i="8"/>
  <c r="N41" i="8"/>
  <c r="S40" i="1"/>
  <c r="O41" i="1"/>
  <c r="S43" i="12" l="1"/>
  <c r="O44" i="12"/>
  <c r="S42" i="10"/>
  <c r="M43" i="10"/>
  <c r="R43" i="10"/>
  <c r="S41" i="9"/>
  <c r="O42" i="9"/>
  <c r="O42" i="8"/>
  <c r="R42" i="8" s="1"/>
  <c r="S41" i="8"/>
  <c r="R41" i="1"/>
  <c r="M41" i="1"/>
  <c r="R44" i="12" l="1"/>
  <c r="M44" i="12"/>
  <c r="K43" i="10"/>
  <c r="T43" i="10" s="1"/>
  <c r="N43" i="10"/>
  <c r="R42" i="9"/>
  <c r="M42" i="9"/>
  <c r="M42" i="8"/>
  <c r="K41" i="1"/>
  <c r="T41" i="1" s="1"/>
  <c r="N41" i="1"/>
  <c r="K44" i="12" l="1"/>
  <c r="T44" i="12" s="1"/>
  <c r="N44" i="12"/>
  <c r="L43" i="10"/>
  <c r="S43" i="10" s="1"/>
  <c r="N42" i="9"/>
  <c r="K42" i="9"/>
  <c r="K42" i="8"/>
  <c r="T42" i="8" s="1"/>
  <c r="N42" i="8"/>
  <c r="L41" i="1"/>
  <c r="L44" i="12" l="1"/>
  <c r="O44" i="10"/>
  <c r="R44" i="10" s="1"/>
  <c r="T42" i="9"/>
  <c r="L42" i="9"/>
  <c r="L42" i="8"/>
  <c r="S41" i="1"/>
  <c r="O42" i="1"/>
  <c r="M42" i="1" s="1"/>
  <c r="S44" i="12" l="1"/>
  <c r="O45" i="12"/>
  <c r="M44" i="10"/>
  <c r="K44" i="10" s="1"/>
  <c r="T44" i="10" s="1"/>
  <c r="S42" i="9"/>
  <c r="O43" i="9"/>
  <c r="R43" i="9" s="1"/>
  <c r="S42" i="8"/>
  <c r="O43" i="8"/>
  <c r="M43" i="8" s="1"/>
  <c r="K43" i="8" s="1"/>
  <c r="T43" i="8" s="1"/>
  <c r="K42" i="1"/>
  <c r="T42" i="1" s="1"/>
  <c r="R42" i="1"/>
  <c r="N42" i="1"/>
  <c r="R45" i="12" l="1"/>
  <c r="M45" i="12"/>
  <c r="N44" i="10"/>
  <c r="L44" i="10"/>
  <c r="M43" i="9"/>
  <c r="N43" i="9" s="1"/>
  <c r="L43" i="8"/>
  <c r="R43" i="8"/>
  <c r="N43" i="8"/>
  <c r="L42" i="1"/>
  <c r="K45" i="12" l="1"/>
  <c r="T45" i="12" s="1"/>
  <c r="N45" i="12"/>
  <c r="O45" i="10"/>
  <c r="R45" i="10" s="1"/>
  <c r="S44" i="10"/>
  <c r="K43" i="9"/>
  <c r="L43" i="9" s="1"/>
  <c r="S43" i="8"/>
  <c r="O44" i="8"/>
  <c r="R44" i="8" s="1"/>
  <c r="S42" i="1"/>
  <c r="O43" i="1"/>
  <c r="L45" i="12" l="1"/>
  <c r="M45" i="10"/>
  <c r="N45" i="10" s="1"/>
  <c r="T43" i="9"/>
  <c r="S43" i="9"/>
  <c r="O44" i="9"/>
  <c r="M44" i="8"/>
  <c r="K44" i="8" s="1"/>
  <c r="T44" i="8" s="1"/>
  <c r="R43" i="1"/>
  <c r="M43" i="1"/>
  <c r="S45" i="12" l="1"/>
  <c r="O46" i="12"/>
  <c r="K45" i="10"/>
  <c r="T45" i="10" s="1"/>
  <c r="R44" i="9"/>
  <c r="M44" i="9"/>
  <c r="N44" i="8"/>
  <c r="L44" i="8"/>
  <c r="K43" i="1"/>
  <c r="T43" i="1" s="1"/>
  <c r="N43" i="1"/>
  <c r="R46" i="12" l="1"/>
  <c r="M46" i="12"/>
  <c r="L45" i="10"/>
  <c r="O46" i="10" s="1"/>
  <c r="R46" i="10" s="1"/>
  <c r="S44" i="8"/>
  <c r="N44" i="9"/>
  <c r="K44" i="9"/>
  <c r="O45" i="8"/>
  <c r="R45" i="8" s="1"/>
  <c r="L43" i="1"/>
  <c r="K46" i="12" l="1"/>
  <c r="T46" i="12" s="1"/>
  <c r="N46" i="12"/>
  <c r="S45" i="10"/>
  <c r="M46" i="10"/>
  <c r="N46" i="10" s="1"/>
  <c r="M45" i="8"/>
  <c r="K45" i="8" s="1"/>
  <c r="T45" i="8" s="1"/>
  <c r="T44" i="9"/>
  <c r="L44" i="9"/>
  <c r="S43" i="1"/>
  <c r="O44" i="1"/>
  <c r="L46" i="12" l="1"/>
  <c r="K46" i="10"/>
  <c r="T46" i="10" s="1"/>
  <c r="L45" i="8"/>
  <c r="N45" i="8"/>
  <c r="S44" i="9"/>
  <c r="O45" i="9"/>
  <c r="R44" i="1"/>
  <c r="M44" i="1"/>
  <c r="S46" i="12" l="1"/>
  <c r="O47" i="12"/>
  <c r="M47" i="12" s="1"/>
  <c r="O46" i="8"/>
  <c r="R46" i="8" s="1"/>
  <c r="L46" i="10"/>
  <c r="O47" i="10" s="1"/>
  <c r="M47" i="10" s="1"/>
  <c r="S45" i="8"/>
  <c r="R45" i="9"/>
  <c r="M45" i="9"/>
  <c r="K45" i="9" s="1"/>
  <c r="T45" i="9" s="1"/>
  <c r="K44" i="1"/>
  <c r="T44" i="1" s="1"/>
  <c r="N44" i="1"/>
  <c r="K47" i="12" l="1"/>
  <c r="T47" i="12" s="1"/>
  <c r="R47" i="12"/>
  <c r="N47" i="12"/>
  <c r="S46" i="10"/>
  <c r="M46" i="8"/>
  <c r="N46" i="8" s="1"/>
  <c r="K47" i="10"/>
  <c r="T47" i="10" s="1"/>
  <c r="R47" i="10"/>
  <c r="N47" i="10"/>
  <c r="L45" i="9"/>
  <c r="N45" i="9"/>
  <c r="L44" i="1"/>
  <c r="O45" i="1" s="1"/>
  <c r="R45" i="1" s="1"/>
  <c r="L47" i="12" l="1"/>
  <c r="K46" i="8"/>
  <c r="T46" i="8" s="1"/>
  <c r="L47" i="10"/>
  <c r="O48" i="10" s="1"/>
  <c r="R48" i="10" s="1"/>
  <c r="S45" i="9"/>
  <c r="S44" i="1"/>
  <c r="M45" i="1"/>
  <c r="K45" i="1" s="1"/>
  <c r="S47" i="12" l="1"/>
  <c r="O48" i="12"/>
  <c r="L46" i="8"/>
  <c r="S47" i="10"/>
  <c r="M48" i="10"/>
  <c r="K48" i="10" s="1"/>
  <c r="T45" i="1"/>
  <c r="N45" i="1"/>
  <c r="L45" i="1"/>
  <c r="R48" i="12" l="1"/>
  <c r="M48" i="12"/>
  <c r="S46" i="8"/>
  <c r="O47" i="8"/>
  <c r="N48" i="10"/>
  <c r="T48" i="10"/>
  <c r="L48" i="10"/>
  <c r="S45" i="1"/>
  <c r="O46" i="1"/>
  <c r="K48" i="12" l="1"/>
  <c r="T48" i="12" s="1"/>
  <c r="N48" i="12"/>
  <c r="M47" i="8"/>
  <c r="N47" i="8" s="1"/>
  <c r="R47" i="8"/>
  <c r="O49" i="10"/>
  <c r="R49" i="10" s="1"/>
  <c r="S48" i="10"/>
  <c r="R46" i="1"/>
  <c r="M46" i="1"/>
  <c r="L48" i="12" l="1"/>
  <c r="K47" i="8"/>
  <c r="T47" i="8" s="1"/>
  <c r="M49" i="10"/>
  <c r="K49" i="10" s="1"/>
  <c r="T49" i="10" s="1"/>
  <c r="K46" i="1"/>
  <c r="T46" i="1" s="1"/>
  <c r="N46" i="1"/>
  <c r="S48" i="12" l="1"/>
  <c r="O49" i="12"/>
  <c r="M49" i="12" s="1"/>
  <c r="L47" i="8"/>
  <c r="L49" i="10"/>
  <c r="N49" i="10"/>
  <c r="L46" i="1"/>
  <c r="K49" i="12" l="1"/>
  <c r="T49" i="12" s="1"/>
  <c r="R49" i="12"/>
  <c r="N49" i="12"/>
  <c r="S47" i="8"/>
  <c r="O48" i="8"/>
  <c r="S49" i="10"/>
  <c r="O50" i="10"/>
  <c r="R50" i="10" s="1"/>
  <c r="S46" i="1"/>
  <c r="O47" i="1"/>
  <c r="L49" i="12" l="1"/>
  <c r="R48" i="8"/>
  <c r="M48" i="8"/>
  <c r="M50" i="10"/>
  <c r="N50" i="10" s="1"/>
  <c r="R47" i="1"/>
  <c r="M47" i="1"/>
  <c r="S49" i="12" l="1"/>
  <c r="O50" i="12"/>
  <c r="K50" i="10"/>
  <c r="T50" i="10" s="1"/>
  <c r="K48" i="8"/>
  <c r="T48" i="8" s="1"/>
  <c r="N48" i="8"/>
  <c r="K47" i="1"/>
  <c r="T47" i="1" s="1"/>
  <c r="N47" i="1"/>
  <c r="R50" i="12" l="1"/>
  <c r="M50" i="12"/>
  <c r="L50" i="10"/>
  <c r="O51" i="10" s="1"/>
  <c r="R51" i="10" s="1"/>
  <c r="L48" i="8"/>
  <c r="L47" i="1"/>
  <c r="K50" i="12" l="1"/>
  <c r="T50" i="12" s="1"/>
  <c r="N50" i="12"/>
  <c r="S50" i="10"/>
  <c r="M51" i="10"/>
  <c r="S48" i="8"/>
  <c r="O49" i="8"/>
  <c r="R49" i="8" s="1"/>
  <c r="S47" i="1"/>
  <c r="O48" i="1"/>
  <c r="L50" i="12" l="1"/>
  <c r="N51" i="10"/>
  <c r="K51" i="10"/>
  <c r="M49" i="8"/>
  <c r="R48" i="1"/>
  <c r="M48" i="1"/>
  <c r="S50" i="12" l="1"/>
  <c r="O51" i="12"/>
  <c r="T51" i="10"/>
  <c r="L51" i="10"/>
  <c r="S51" i="10" s="1"/>
  <c r="N49" i="8"/>
  <c r="K49" i="8"/>
  <c r="T49" i="8" s="1"/>
  <c r="K48" i="1"/>
  <c r="T48" i="1" s="1"/>
  <c r="N48" i="1"/>
  <c r="R51" i="12" l="1"/>
  <c r="M51" i="12"/>
  <c r="O52" i="10"/>
  <c r="R52" i="10" s="1"/>
  <c r="L49" i="8"/>
  <c r="S49" i="8" s="1"/>
  <c r="L48" i="1"/>
  <c r="S48" i="1" s="1"/>
  <c r="K51" i="12" l="1"/>
  <c r="T51" i="12" s="1"/>
  <c r="N51" i="12"/>
  <c r="M52" i="10"/>
  <c r="O50" i="8"/>
  <c r="M50" i="8" s="1"/>
  <c r="O49" i="1"/>
  <c r="R49" i="1" s="1"/>
  <c r="L51" i="12" l="1"/>
  <c r="K52" i="10"/>
  <c r="N52" i="10"/>
  <c r="R50" i="8"/>
  <c r="K50" i="8"/>
  <c r="T50" i="8" s="1"/>
  <c r="N50" i="8"/>
  <c r="M49" i="1"/>
  <c r="S51" i="12" l="1"/>
  <c r="O52" i="12"/>
  <c r="M52" i="12" s="1"/>
  <c r="T52" i="10"/>
  <c r="L52" i="10"/>
  <c r="L50" i="8"/>
  <c r="K49" i="1"/>
  <c r="N49" i="1"/>
  <c r="K52" i="12" l="1"/>
  <c r="T52" i="12" s="1"/>
  <c r="R52" i="12"/>
  <c r="N52" i="12"/>
  <c r="O53" i="10"/>
  <c r="R53" i="10" s="1"/>
  <c r="S52" i="10"/>
  <c r="S50" i="8"/>
  <c r="O51" i="8"/>
  <c r="T49" i="1"/>
  <c r="L49" i="1"/>
  <c r="L52" i="12" l="1"/>
  <c r="O53" i="12" s="1"/>
  <c r="M53" i="10"/>
  <c r="M51" i="8"/>
  <c r="N51" i="8" s="1"/>
  <c r="R51" i="8"/>
  <c r="O50" i="1"/>
  <c r="S49" i="1"/>
  <c r="S52" i="12" l="1"/>
  <c r="R53" i="12"/>
  <c r="M53" i="12"/>
  <c r="K53" i="12" s="1"/>
  <c r="T53" i="12" s="1"/>
  <c r="N53" i="10"/>
  <c r="K53" i="10"/>
  <c r="T53" i="10" s="1"/>
  <c r="K51" i="8"/>
  <c r="T51" i="8" s="1"/>
  <c r="R50" i="1"/>
  <c r="M50" i="1"/>
  <c r="N53" i="12" l="1"/>
  <c r="L53" i="12"/>
  <c r="L53" i="10"/>
  <c r="O54" i="10" s="1"/>
  <c r="M54" i="10" s="1"/>
  <c r="L51" i="8"/>
  <c r="N50" i="1"/>
  <c r="K50" i="1"/>
  <c r="S53" i="12" l="1"/>
  <c r="O54" i="12"/>
  <c r="S53" i="10"/>
  <c r="K54" i="10"/>
  <c r="T54" i="10" s="1"/>
  <c r="R54" i="10"/>
  <c r="N54" i="10"/>
  <c r="O52" i="8"/>
  <c r="R52" i="8" s="1"/>
  <c r="S51" i="8"/>
  <c r="T50" i="1"/>
  <c r="L50" i="1"/>
  <c r="R54" i="12" l="1"/>
  <c r="M54" i="12"/>
  <c r="L54" i="10"/>
  <c r="O55" i="10" s="1"/>
  <c r="R55" i="10" s="1"/>
  <c r="M52" i="8"/>
  <c r="S50" i="1"/>
  <c r="O51" i="1"/>
  <c r="K54" i="12" l="1"/>
  <c r="T54" i="12" s="1"/>
  <c r="N54" i="12"/>
  <c r="S54" i="10"/>
  <c r="M55" i="10"/>
  <c r="N52" i="8"/>
  <c r="K52" i="8"/>
  <c r="T52" i="8" s="1"/>
  <c r="M51" i="1"/>
  <c r="K51" i="1" s="1"/>
  <c r="T51" i="1" s="1"/>
  <c r="R51" i="1"/>
  <c r="L54" i="12" l="1"/>
  <c r="K55" i="10"/>
  <c r="T55" i="10" s="1"/>
  <c r="N55" i="10"/>
  <c r="L52" i="8"/>
  <c r="O53" i="8" s="1"/>
  <c r="R53" i="8" s="1"/>
  <c r="L51" i="1"/>
  <c r="N51" i="1"/>
  <c r="L55" i="10" l="1"/>
  <c r="S55" i="10" s="1"/>
  <c r="S54" i="12"/>
  <c r="O55" i="12"/>
  <c r="O56" i="10"/>
  <c r="R56" i="10" s="1"/>
  <c r="S52" i="8"/>
  <c r="M53" i="8"/>
  <c r="K53" i="8" s="1"/>
  <c r="S51" i="1"/>
  <c r="O52" i="1"/>
  <c r="R52" i="1" s="1"/>
  <c r="R55" i="12" l="1"/>
  <c r="M55" i="12"/>
  <c r="M56" i="10"/>
  <c r="N56" i="10" s="1"/>
  <c r="T53" i="8"/>
  <c r="L53" i="8"/>
  <c r="N53" i="8"/>
  <c r="M52" i="1"/>
  <c r="K52" i="1" s="1"/>
  <c r="T52" i="1" s="1"/>
  <c r="K55" i="12" l="1"/>
  <c r="T55" i="12" s="1"/>
  <c r="N55" i="12"/>
  <c r="K56" i="10"/>
  <c r="T56" i="10" s="1"/>
  <c r="O54" i="8"/>
  <c r="S53" i="8"/>
  <c r="N52" i="1"/>
  <c r="L52" i="1"/>
  <c r="L55" i="12" l="1"/>
  <c r="S55" i="12" s="1"/>
  <c r="L56" i="10"/>
  <c r="O57" i="10" s="1"/>
  <c r="M57" i="10" s="1"/>
  <c r="K57" i="10" s="1"/>
  <c r="M54" i="8"/>
  <c r="R54" i="8"/>
  <c r="O53" i="1"/>
  <c r="R53" i="1" s="1"/>
  <c r="S52" i="1"/>
  <c r="S56" i="10" l="1"/>
  <c r="O56" i="12"/>
  <c r="R56" i="12" s="1"/>
  <c r="R57" i="10"/>
  <c r="K54" i="8"/>
  <c r="T54" i="8" s="1"/>
  <c r="N54" i="8"/>
  <c r="T57" i="10"/>
  <c r="L57" i="10"/>
  <c r="N57" i="10"/>
  <c r="M53" i="1"/>
  <c r="K53" i="1" s="1"/>
  <c r="L53" i="1" s="1"/>
  <c r="M56" i="12" l="1"/>
  <c r="K56" i="12" s="1"/>
  <c r="T56" i="12" s="1"/>
  <c r="L54" i="8"/>
  <c r="O55" i="8" s="1"/>
  <c r="R55" i="8" s="1"/>
  <c r="O58" i="10"/>
  <c r="S57" i="10"/>
  <c r="T53" i="1"/>
  <c r="N53" i="1"/>
  <c r="O54" i="1" s="1"/>
  <c r="R54" i="1" s="1"/>
  <c r="N56" i="12" l="1"/>
  <c r="L56" i="12"/>
  <c r="S54" i="8"/>
  <c r="M55" i="8"/>
  <c r="M58" i="10"/>
  <c r="R58" i="10"/>
  <c r="S53" i="1"/>
  <c r="M54" i="1"/>
  <c r="K54" i="1" s="1"/>
  <c r="S56" i="12" l="1"/>
  <c r="O57" i="12"/>
  <c r="N55" i="8"/>
  <c r="K55" i="8"/>
  <c r="T55" i="8" s="1"/>
  <c r="N58" i="10"/>
  <c r="K58" i="10"/>
  <c r="T58" i="10" s="1"/>
  <c r="T54" i="1"/>
  <c r="N54" i="1"/>
  <c r="L54" i="1"/>
  <c r="R57" i="12" l="1"/>
  <c r="M57" i="12"/>
  <c r="L55" i="8"/>
  <c r="O56" i="8" s="1"/>
  <c r="R56" i="8" s="1"/>
  <c r="L58" i="10"/>
  <c r="O59" i="10" s="1"/>
  <c r="R59" i="10" s="1"/>
  <c r="O55" i="1"/>
  <c r="R55" i="1" s="1"/>
  <c r="S54" i="1"/>
  <c r="K57" i="12" l="1"/>
  <c r="T57" i="12" s="1"/>
  <c r="N57" i="12"/>
  <c r="S55" i="8"/>
  <c r="M56" i="8"/>
  <c r="K56" i="8" s="1"/>
  <c r="T56" i="8" s="1"/>
  <c r="S58" i="10"/>
  <c r="M59" i="10"/>
  <c r="N59" i="10" s="1"/>
  <c r="M55" i="1"/>
  <c r="L57" i="12" l="1"/>
  <c r="L56" i="8"/>
  <c r="N56" i="8"/>
  <c r="O57" i="8" s="1"/>
  <c r="R57" i="8" s="1"/>
  <c r="K59" i="10"/>
  <c r="L59" i="10" s="1"/>
  <c r="S59" i="10" s="1"/>
  <c r="K55" i="1"/>
  <c r="T55" i="1" s="1"/>
  <c r="N55" i="1"/>
  <c r="S57" i="12" l="1"/>
  <c r="O58" i="12"/>
  <c r="S56" i="8"/>
  <c r="M57" i="8"/>
  <c r="N57" i="8" s="1"/>
  <c r="O60" i="10"/>
  <c r="R60" i="10" s="1"/>
  <c r="T59" i="10"/>
  <c r="L55" i="1"/>
  <c r="R58" i="12" l="1"/>
  <c r="M58" i="12"/>
  <c r="K57" i="8"/>
  <c r="T57" i="8" s="1"/>
  <c r="M60" i="10"/>
  <c r="N60" i="10" s="1"/>
  <c r="S55" i="1"/>
  <c r="O56" i="1"/>
  <c r="K58" i="12" l="1"/>
  <c r="T58" i="12" s="1"/>
  <c r="N58" i="12"/>
  <c r="L57" i="8"/>
  <c r="K60" i="10"/>
  <c r="T60" i="10" s="1"/>
  <c r="R56" i="1"/>
  <c r="M56" i="1"/>
  <c r="L58" i="12" l="1"/>
  <c r="S57" i="8"/>
  <c r="O58" i="8"/>
  <c r="M58" i="8" s="1"/>
  <c r="K58" i="8" s="1"/>
  <c r="T58" i="8" s="1"/>
  <c r="L60" i="10"/>
  <c r="S60" i="10" s="1"/>
  <c r="K56" i="1"/>
  <c r="T56" i="1" s="1"/>
  <c r="N56" i="1"/>
  <c r="S58" i="12" l="1"/>
  <c r="O59" i="12"/>
  <c r="R58" i="8"/>
  <c r="N58" i="8"/>
  <c r="L58" i="8"/>
  <c r="O61" i="10"/>
  <c r="R61" i="10" s="1"/>
  <c r="L56" i="1"/>
  <c r="S56" i="1" s="1"/>
  <c r="O57" i="1" l="1"/>
  <c r="R57" i="1" s="1"/>
  <c r="R59" i="12"/>
  <c r="M59" i="12"/>
  <c r="S58" i="8"/>
  <c r="O59" i="8"/>
  <c r="M59" i="8" s="1"/>
  <c r="M61" i="10"/>
  <c r="N61" i="10" s="1"/>
  <c r="M57" i="1"/>
  <c r="K57" i="1" s="1"/>
  <c r="T57" i="1" s="1"/>
  <c r="K59" i="12" l="1"/>
  <c r="T59" i="12" s="1"/>
  <c r="N59" i="12"/>
  <c r="K59" i="8"/>
  <c r="T59" i="8" s="1"/>
  <c r="R59" i="8"/>
  <c r="N59" i="8"/>
  <c r="K61" i="10"/>
  <c r="T61" i="10" s="1"/>
  <c r="N57" i="1"/>
  <c r="L57" i="1"/>
  <c r="S57" i="1" s="1"/>
  <c r="L59" i="12" l="1"/>
  <c r="L59" i="8"/>
  <c r="L61" i="10"/>
  <c r="S61" i="10" s="1"/>
  <c r="O58" i="1"/>
  <c r="R58" i="1" s="1"/>
  <c r="S59" i="12" l="1"/>
  <c r="O60" i="12"/>
  <c r="S59" i="8"/>
  <c r="O60" i="8"/>
  <c r="O62" i="10"/>
  <c r="M62" i="10" s="1"/>
  <c r="K62" i="10" s="1"/>
  <c r="T62" i="10" s="1"/>
  <c r="M58" i="1"/>
  <c r="N58" i="1" s="1"/>
  <c r="K58" i="1" l="1"/>
  <c r="T58" i="1" s="1"/>
  <c r="R60" i="12"/>
  <c r="M60" i="12"/>
  <c r="N60" i="12" s="1"/>
  <c r="R60" i="8"/>
  <c r="M60" i="8"/>
  <c r="N62" i="10"/>
  <c r="R62" i="10"/>
  <c r="L62" i="10"/>
  <c r="L58" i="1"/>
  <c r="K60" i="12" l="1"/>
  <c r="T60" i="12" s="1"/>
  <c r="K60" i="8"/>
  <c r="T60" i="8" s="1"/>
  <c r="N60" i="8"/>
  <c r="S62" i="10"/>
  <c r="O63" i="10"/>
  <c r="R63" i="10" s="1"/>
  <c r="S58" i="1"/>
  <c r="O59" i="1"/>
  <c r="L60" i="12" l="1"/>
  <c r="M63" i="10"/>
  <c r="K63" i="10" s="1"/>
  <c r="T63" i="10" s="1"/>
  <c r="L60" i="8"/>
  <c r="O61" i="8" s="1"/>
  <c r="R61" i="8" s="1"/>
  <c r="S60" i="8"/>
  <c r="R59" i="1"/>
  <c r="M59" i="1"/>
  <c r="S60" i="12" l="1"/>
  <c r="O61" i="12"/>
  <c r="M61" i="12" s="1"/>
  <c r="L63" i="10"/>
  <c r="N63" i="10"/>
  <c r="S63" i="10" s="1"/>
  <c r="M61" i="8"/>
  <c r="N61" i="8" s="1"/>
  <c r="O64" i="10"/>
  <c r="M64" i="10" s="1"/>
  <c r="K59" i="1"/>
  <c r="T59" i="1" s="1"/>
  <c r="N59" i="1"/>
  <c r="K61" i="12" l="1"/>
  <c r="T61" i="12" s="1"/>
  <c r="N61" i="12"/>
  <c r="R61" i="12"/>
  <c r="K61" i="8"/>
  <c r="K64" i="10"/>
  <c r="T64" i="10" s="1"/>
  <c r="N64" i="10"/>
  <c r="R64" i="10"/>
  <c r="L59" i="1"/>
  <c r="L61" i="12" l="1"/>
  <c r="T61" i="8"/>
  <c r="L61" i="8"/>
  <c r="L64" i="10"/>
  <c r="O65" i="10" s="1"/>
  <c r="R65" i="10" s="1"/>
  <c r="S59" i="1"/>
  <c r="O60" i="1"/>
  <c r="S61" i="12" l="1"/>
  <c r="O62" i="12"/>
  <c r="S61" i="8"/>
  <c r="O62" i="8"/>
  <c r="S64" i="10"/>
  <c r="M65" i="10"/>
  <c r="K65" i="10" s="1"/>
  <c r="R60" i="1"/>
  <c r="M60" i="1"/>
  <c r="R62" i="12" l="1"/>
  <c r="M62" i="12"/>
  <c r="R62" i="8"/>
  <c r="M62" i="8"/>
  <c r="T65" i="10"/>
  <c r="N65" i="10"/>
  <c r="L65" i="10"/>
  <c r="K60" i="1"/>
  <c r="T60" i="1" s="1"/>
  <c r="N60" i="1"/>
  <c r="K62" i="12" l="1"/>
  <c r="T62" i="12" s="1"/>
  <c r="N62" i="12"/>
  <c r="K62" i="8"/>
  <c r="T62" i="8" s="1"/>
  <c r="N62" i="8"/>
  <c r="L62" i="8"/>
  <c r="S62" i="8" s="1"/>
  <c r="S65" i="10"/>
  <c r="O66" i="10"/>
  <c r="L60" i="1"/>
  <c r="S60" i="1" s="1"/>
  <c r="O61" i="1" l="1"/>
  <c r="R61" i="1" s="1"/>
  <c r="L62" i="12"/>
  <c r="O63" i="8"/>
  <c r="R66" i="10"/>
  <c r="M66" i="10"/>
  <c r="M61" i="1" l="1"/>
  <c r="S62" i="12"/>
  <c r="O63" i="12"/>
  <c r="R63" i="8"/>
  <c r="M63" i="8"/>
  <c r="K66" i="10"/>
  <c r="T66" i="10" s="1"/>
  <c r="N66" i="10"/>
  <c r="K61" i="1"/>
  <c r="T61" i="1" s="1"/>
  <c r="N61" i="1"/>
  <c r="R63" i="12" l="1"/>
  <c r="M63" i="12"/>
  <c r="K63" i="8"/>
  <c r="N63" i="8"/>
  <c r="L66" i="10"/>
  <c r="O67" i="10" s="1"/>
  <c r="R67" i="10" s="1"/>
  <c r="L61" i="1"/>
  <c r="K63" i="12" l="1"/>
  <c r="T63" i="12" s="1"/>
  <c r="N63" i="12"/>
  <c r="T63" i="8"/>
  <c r="L63" i="8"/>
  <c r="S66" i="10"/>
  <c r="M67" i="10"/>
  <c r="K67" i="10" s="1"/>
  <c r="T67" i="10" s="1"/>
  <c r="S61" i="1"/>
  <c r="O62" i="1"/>
  <c r="L63" i="12" l="1"/>
  <c r="O64" i="8"/>
  <c r="S63" i="8"/>
  <c r="N67" i="10"/>
  <c r="L67" i="10"/>
  <c r="R62" i="1"/>
  <c r="M62" i="1"/>
  <c r="N62" i="1" s="1"/>
  <c r="S63" i="12" l="1"/>
  <c r="O64" i="12"/>
  <c r="R64" i="8"/>
  <c r="M64" i="8"/>
  <c r="O68" i="10"/>
  <c r="M68" i="10" s="1"/>
  <c r="K68" i="10" s="1"/>
  <c r="S67" i="10"/>
  <c r="K62" i="1"/>
  <c r="T62" i="1" s="1"/>
  <c r="R64" i="12" l="1"/>
  <c r="M64" i="12"/>
  <c r="N64" i="8"/>
  <c r="K64" i="8"/>
  <c r="R68" i="10"/>
  <c r="T68" i="10"/>
  <c r="N68" i="10"/>
  <c r="L68" i="10"/>
  <c r="L62" i="1"/>
  <c r="S62" i="1" s="1"/>
  <c r="O63" i="1"/>
  <c r="K64" i="12" l="1"/>
  <c r="T64" i="12" s="1"/>
  <c r="N64" i="12"/>
  <c r="T64" i="8"/>
  <c r="L64" i="8"/>
  <c r="S68" i="10"/>
  <c r="O69" i="10"/>
  <c r="R63" i="1"/>
  <c r="M63" i="1"/>
  <c r="L64" i="12" l="1"/>
  <c r="O65" i="8"/>
  <c r="S64" i="8"/>
  <c r="M69" i="10"/>
  <c r="K69" i="10" s="1"/>
  <c r="T69" i="10" s="1"/>
  <c r="R69" i="10"/>
  <c r="K63" i="1"/>
  <c r="T63" i="1" s="1"/>
  <c r="N63" i="1"/>
  <c r="S64" i="12" l="1"/>
  <c r="O65" i="12"/>
  <c r="R65" i="8"/>
  <c r="M65" i="8"/>
  <c r="L69" i="10"/>
  <c r="N69" i="10"/>
  <c r="S69" i="10" s="1"/>
  <c r="L63" i="1"/>
  <c r="O64" i="1" s="1"/>
  <c r="R65" i="12" l="1"/>
  <c r="M65" i="12"/>
  <c r="N65" i="8"/>
  <c r="K65" i="8"/>
  <c r="S63" i="1"/>
  <c r="O70" i="10"/>
  <c r="R70" i="10" s="1"/>
  <c r="R64" i="1"/>
  <c r="M64" i="1"/>
  <c r="N64" i="1" s="1"/>
  <c r="K65" i="12" l="1"/>
  <c r="T65" i="12" s="1"/>
  <c r="N65" i="12"/>
  <c r="T65" i="8"/>
  <c r="L65" i="8"/>
  <c r="M70" i="10"/>
  <c r="K70" i="10" s="1"/>
  <c r="T70" i="10" s="1"/>
  <c r="K64" i="1"/>
  <c r="L64" i="1" s="1"/>
  <c r="L65" i="12" l="1"/>
  <c r="S65" i="8"/>
  <c r="O66" i="8"/>
  <c r="N70" i="10"/>
  <c r="T64" i="1"/>
  <c r="L70" i="10"/>
  <c r="S64" i="1"/>
  <c r="O65" i="1"/>
  <c r="S65" i="12" l="1"/>
  <c r="O66" i="12"/>
  <c r="M66" i="8"/>
  <c r="R66" i="8"/>
  <c r="S70" i="10"/>
  <c r="O71" i="10"/>
  <c r="R65" i="1"/>
  <c r="M65" i="1"/>
  <c r="R66" i="12" l="1"/>
  <c r="M66" i="12"/>
  <c r="N66" i="8"/>
  <c r="K66" i="8"/>
  <c r="T66" i="8" s="1"/>
  <c r="L66" i="8"/>
  <c r="R71" i="10"/>
  <c r="M71" i="10"/>
  <c r="N71" i="10" s="1"/>
  <c r="K65" i="1"/>
  <c r="T65" i="1" s="1"/>
  <c r="N65" i="1"/>
  <c r="K66" i="12" l="1"/>
  <c r="T66" i="12" s="1"/>
  <c r="N66" i="12"/>
  <c r="O67" i="8"/>
  <c r="S66" i="8"/>
  <c r="K71" i="10"/>
  <c r="T71" i="10" s="1"/>
  <c r="L65" i="1"/>
  <c r="O66" i="1" s="1"/>
  <c r="L66" i="12" l="1"/>
  <c r="M67" i="8"/>
  <c r="R67" i="8"/>
  <c r="S65" i="1"/>
  <c r="L71" i="10"/>
  <c r="R66" i="1"/>
  <c r="M66" i="1"/>
  <c r="K66" i="1" s="1"/>
  <c r="T66" i="1" s="1"/>
  <c r="N66" i="1" l="1"/>
  <c r="S66" i="12"/>
  <c r="O67" i="12"/>
  <c r="K67" i="8"/>
  <c r="T67" i="8" s="1"/>
  <c r="N67" i="8"/>
  <c r="L67" i="8"/>
  <c r="S71" i="10"/>
  <c r="O72" i="10"/>
  <c r="M72" i="10" s="1"/>
  <c r="L66" i="1"/>
  <c r="R67" i="12" l="1"/>
  <c r="M67" i="12"/>
  <c r="S67" i="8"/>
  <c r="O68" i="8"/>
  <c r="K72" i="10"/>
  <c r="T72" i="10" s="1"/>
  <c r="N72" i="10"/>
  <c r="R72" i="10"/>
  <c r="S66" i="1"/>
  <c r="O67" i="1"/>
  <c r="K67" i="12" l="1"/>
  <c r="T67" i="12" s="1"/>
  <c r="N67" i="12"/>
  <c r="M68" i="8"/>
  <c r="R68" i="8"/>
  <c r="L72" i="10"/>
  <c r="O73" i="10" s="1"/>
  <c r="R67" i="1"/>
  <c r="M67" i="1"/>
  <c r="N67" i="1" s="1"/>
  <c r="L67" i="12" l="1"/>
  <c r="K68" i="8"/>
  <c r="T68" i="8" s="1"/>
  <c r="N68" i="8"/>
  <c r="R73" i="10"/>
  <c r="S72" i="10"/>
  <c r="M73" i="10"/>
  <c r="K73" i="10" s="1"/>
  <c r="K67" i="1"/>
  <c r="T67" i="1" s="1"/>
  <c r="S67" i="12" l="1"/>
  <c r="O68" i="12"/>
  <c r="L68" i="8"/>
  <c r="T73" i="10"/>
  <c r="L73" i="10"/>
  <c r="N73" i="10"/>
  <c r="L67" i="1"/>
  <c r="R68" i="12" l="1"/>
  <c r="M68" i="12"/>
  <c r="S68" i="8"/>
  <c r="O69" i="8"/>
  <c r="R69" i="8" s="1"/>
  <c r="S73" i="10"/>
  <c r="T74" i="10" s="1"/>
  <c r="S67" i="1"/>
  <c r="O68" i="1"/>
  <c r="K68" i="12" l="1"/>
  <c r="T68" i="12" s="1"/>
  <c r="N68" i="12"/>
  <c r="M69" i="8"/>
  <c r="R68" i="1"/>
  <c r="M68" i="1"/>
  <c r="N68" i="1" s="1"/>
  <c r="L68" i="12" l="1"/>
  <c r="N69" i="8"/>
  <c r="K69" i="8"/>
  <c r="T69" i="8" s="1"/>
  <c r="K68" i="1"/>
  <c r="T68" i="1" s="1"/>
  <c r="S68" i="12" l="1"/>
  <c r="O69" i="12"/>
  <c r="L69" i="8"/>
  <c r="O70" i="8" s="1"/>
  <c r="L68" i="1"/>
  <c r="R69" i="12" l="1"/>
  <c r="M69" i="12"/>
  <c r="M70" i="8"/>
  <c r="N70" i="8" s="1"/>
  <c r="R70" i="8"/>
  <c r="S69" i="8"/>
  <c r="K70" i="8"/>
  <c r="T70" i="8" s="1"/>
  <c r="L70" i="8"/>
  <c r="S68" i="1"/>
  <c r="O69" i="1"/>
  <c r="K69" i="12" l="1"/>
  <c r="T69" i="12" s="1"/>
  <c r="N69" i="12"/>
  <c r="S70" i="8"/>
  <c r="O71" i="8"/>
  <c r="M71" i="8" s="1"/>
  <c r="K71" i="8" s="1"/>
  <c r="T71" i="8" s="1"/>
  <c r="R69" i="1"/>
  <c r="M69" i="1"/>
  <c r="N69" i="1" s="1"/>
  <c r="N71" i="8" l="1"/>
  <c r="L69" i="12"/>
  <c r="R71" i="8"/>
  <c r="L71" i="8"/>
  <c r="K69" i="1"/>
  <c r="T69" i="1" s="1"/>
  <c r="S69" i="12" l="1"/>
  <c r="O70" i="12"/>
  <c r="O72" i="8"/>
  <c r="S71" i="8"/>
  <c r="M72" i="8"/>
  <c r="K72" i="8" s="1"/>
  <c r="L72" i="8" s="1"/>
  <c r="R72" i="8"/>
  <c r="L69" i="1"/>
  <c r="T72" i="8" l="1"/>
  <c r="R70" i="12"/>
  <c r="M70" i="12"/>
  <c r="N70" i="12" s="1"/>
  <c r="N72" i="8"/>
  <c r="S69" i="1"/>
  <c r="O70" i="1"/>
  <c r="K70" i="12" l="1"/>
  <c r="T70" i="12" s="1"/>
  <c r="O73" i="8"/>
  <c r="R73" i="8" s="1"/>
  <c r="S72" i="8"/>
  <c r="R70" i="1"/>
  <c r="M70" i="1"/>
  <c r="N70" i="1" s="1"/>
  <c r="M73" i="8" l="1"/>
  <c r="L70" i="12"/>
  <c r="K73" i="8"/>
  <c r="T73" i="8" s="1"/>
  <c r="L73" i="8"/>
  <c r="N73" i="8"/>
  <c r="K70" i="1"/>
  <c r="T70" i="1" s="1"/>
  <c r="S70" i="12" l="1"/>
  <c r="O71" i="12"/>
  <c r="M71" i="12" s="1"/>
  <c r="S73" i="8"/>
  <c r="T74" i="8" s="1"/>
  <c r="L70" i="1"/>
  <c r="S70" i="1" s="1"/>
  <c r="K71" i="12" l="1"/>
  <c r="T71" i="12" s="1"/>
  <c r="N71" i="12"/>
  <c r="R71" i="12"/>
  <c r="O71" i="1"/>
  <c r="R71" i="1" s="1"/>
  <c r="L71" i="12" l="1"/>
  <c r="S71" i="12" s="1"/>
  <c r="M71" i="1"/>
  <c r="K71" i="1" s="1"/>
  <c r="T71" i="1" s="1"/>
  <c r="N71" i="1" l="1"/>
  <c r="O72" i="12"/>
  <c r="M72" i="12" s="1"/>
  <c r="K72" i="12" s="1"/>
  <c r="T72" i="12" s="1"/>
  <c r="L71" i="1"/>
  <c r="S71" i="1" s="1"/>
  <c r="N72" i="12" l="1"/>
  <c r="R72" i="12"/>
  <c r="L72" i="12"/>
  <c r="O72" i="1"/>
  <c r="R72" i="1" s="1"/>
  <c r="O73" i="12" l="1"/>
  <c r="M73" i="12" s="1"/>
  <c r="K73" i="12" s="1"/>
  <c r="T73" i="12" s="1"/>
  <c r="S72" i="12"/>
  <c r="M72" i="1"/>
  <c r="N72" i="1" s="1"/>
  <c r="R73" i="12" l="1"/>
  <c r="N73" i="12"/>
  <c r="L73" i="12"/>
  <c r="K72" i="1"/>
  <c r="T72" i="1" s="1"/>
  <c r="S73" i="12" l="1"/>
  <c r="T74" i="12" s="1"/>
  <c r="L72" i="1"/>
  <c r="S72" i="1"/>
  <c r="O73" i="1"/>
  <c r="R73" i="1" l="1"/>
  <c r="M73" i="1"/>
  <c r="N73" i="1" s="1"/>
  <c r="K73" i="1" l="1"/>
  <c r="T73" i="1" s="1"/>
  <c r="L73" i="1" l="1"/>
  <c r="S73" i="1" l="1"/>
  <c r="T74" i="1" l="1"/>
  <c r="T75" i="1" l="1"/>
  <c r="T76" i="1" l="1"/>
  <c r="T77" i="1" l="1"/>
  <c r="T78" i="1" l="1"/>
  <c r="T79" i="1" l="1"/>
  <c r="T80" i="1" l="1"/>
  <c r="T81" i="1" l="1"/>
  <c r="T82" i="1" l="1"/>
  <c r="R83" i="1" l="1"/>
  <c r="T83" i="1" l="1"/>
  <c r="R84" i="1" l="1"/>
  <c r="S83" i="1"/>
  <c r="T84" i="1" l="1"/>
  <c r="S84" i="1" l="1"/>
  <c r="R85" i="1" l="1"/>
  <c r="T85" i="1" l="1"/>
  <c r="S85" i="1"/>
  <c r="O46" i="9" l="1"/>
  <c r="M46" i="9" s="1"/>
  <c r="K46" i="9" l="1"/>
  <c r="T46" i="9" s="1"/>
  <c r="R46" i="9"/>
  <c r="N46" i="9"/>
  <c r="L46" i="9" l="1"/>
  <c r="S46" i="9" l="1"/>
  <c r="O47" i="9"/>
  <c r="R47" i="9" l="1"/>
  <c r="M47" i="9"/>
  <c r="K47" i="9" l="1"/>
  <c r="T47" i="9" s="1"/>
  <c r="N47" i="9"/>
  <c r="L47" i="9" l="1"/>
  <c r="O48" i="9" s="1"/>
  <c r="R48" i="9" s="1"/>
  <c r="S47" i="9" l="1"/>
  <c r="M48" i="9"/>
  <c r="N48" i="9" l="1"/>
  <c r="K48" i="9"/>
  <c r="T48" i="9" s="1"/>
  <c r="L48" i="9" l="1"/>
  <c r="S48" i="9" l="1"/>
  <c r="O49" i="9"/>
  <c r="R49" i="9" l="1"/>
  <c r="M49" i="9"/>
  <c r="K49" i="9" l="1"/>
  <c r="T49" i="9" s="1"/>
  <c r="N49" i="9"/>
  <c r="L49" i="9" l="1"/>
  <c r="S49" i="9" l="1"/>
  <c r="O50" i="9"/>
  <c r="R50" i="9" l="1"/>
  <c r="M50" i="9"/>
  <c r="K50" i="9" l="1"/>
  <c r="T50" i="9" s="1"/>
  <c r="N50" i="9"/>
  <c r="L50" i="9" l="1"/>
  <c r="S50" i="9" s="1"/>
  <c r="O51" i="9" l="1"/>
  <c r="R51" i="9" s="1"/>
  <c r="M51" i="9" l="1"/>
  <c r="K51" i="9" s="1"/>
  <c r="T51" i="9" s="1"/>
  <c r="N51" i="9" l="1"/>
  <c r="L51" i="9"/>
  <c r="O52" i="9" l="1"/>
  <c r="R52" i="9" s="1"/>
  <c r="S51" i="9"/>
  <c r="M52" i="9" l="1"/>
  <c r="N52" i="9" s="1"/>
  <c r="K52" i="9" l="1"/>
  <c r="T52" i="9" s="1"/>
  <c r="L52" i="9" l="1"/>
  <c r="O53" i="9" l="1"/>
  <c r="R53" i="9" s="1"/>
  <c r="S52" i="9"/>
  <c r="M53" i="9" l="1"/>
  <c r="K53" i="9" l="1"/>
  <c r="T53" i="9" s="1"/>
  <c r="N53" i="9"/>
  <c r="L53" i="9" l="1"/>
  <c r="O54" i="9" l="1"/>
  <c r="R54" i="9" s="1"/>
  <c r="S53" i="9"/>
  <c r="M54" i="9" l="1"/>
  <c r="N54" i="9" l="1"/>
  <c r="K54" i="9"/>
  <c r="T54" i="9" s="1"/>
  <c r="L54" i="9" l="1"/>
  <c r="S54" i="9" s="1"/>
  <c r="O55" i="9" l="1"/>
  <c r="R55" i="9" s="1"/>
  <c r="M55" i="9" l="1"/>
  <c r="K55" i="9" s="1"/>
  <c r="T55" i="9" s="1"/>
  <c r="N55" i="9" l="1"/>
  <c r="L55" i="9"/>
  <c r="O56" i="9" l="1"/>
  <c r="R56" i="9" s="1"/>
  <c r="S55" i="9"/>
  <c r="M56" i="9" l="1"/>
  <c r="K56" i="9" s="1"/>
  <c r="L56" i="9" s="1"/>
  <c r="T56" i="9" l="1"/>
  <c r="N56" i="9"/>
  <c r="O57" i="9" s="1"/>
  <c r="R57" i="9" s="1"/>
  <c r="M57" i="9" l="1"/>
  <c r="K57" i="9" s="1"/>
  <c r="S56" i="9"/>
  <c r="T57" i="9" l="1"/>
  <c r="N57" i="9"/>
  <c r="L57" i="9"/>
  <c r="O58" i="9" l="1"/>
  <c r="R58" i="9" s="1"/>
  <c r="S57" i="9"/>
  <c r="M58" i="9" l="1"/>
  <c r="N58" i="9" s="1"/>
  <c r="K58" i="9" l="1"/>
  <c r="T58" i="9" s="1"/>
  <c r="L58" i="9" l="1"/>
  <c r="S58" i="9" s="1"/>
  <c r="O59" i="9" l="1"/>
  <c r="M59" i="9" s="1"/>
  <c r="K59" i="9" s="1"/>
  <c r="T59" i="9" s="1"/>
  <c r="R59" i="9" l="1"/>
  <c r="N59" i="9"/>
  <c r="L59" i="9"/>
  <c r="O60" i="9" l="1"/>
  <c r="R60" i="9" s="1"/>
  <c r="S59" i="9"/>
  <c r="M60" i="9" l="1"/>
  <c r="K60" i="9" l="1"/>
  <c r="N60" i="9"/>
  <c r="T60" i="9" l="1"/>
  <c r="L60" i="9"/>
  <c r="S60" i="9" s="1"/>
  <c r="O61" i="9" l="1"/>
  <c r="R61" i="9" l="1"/>
  <c r="M61" i="9"/>
  <c r="K61" i="9" s="1"/>
  <c r="T61" i="9" s="1"/>
  <c r="L61" i="9" l="1"/>
  <c r="N61" i="9"/>
  <c r="O62" i="9" l="1"/>
  <c r="R62" i="9" s="1"/>
  <c r="S61" i="9"/>
  <c r="M62" i="9" l="1"/>
  <c r="N62" i="9" s="1"/>
  <c r="K62" i="9" l="1"/>
  <c r="T62" i="9" s="1"/>
  <c r="L62" i="9" l="1"/>
  <c r="S62" i="9" s="1"/>
  <c r="O63" i="9" l="1"/>
  <c r="R63" i="9" s="1"/>
  <c r="M63" i="9" l="1"/>
  <c r="K63" i="9" s="1"/>
  <c r="T63" i="9" s="1"/>
  <c r="N63" i="9" l="1"/>
  <c r="L63" i="9"/>
  <c r="S63" i="9" l="1"/>
  <c r="O64" i="9"/>
  <c r="R64" i="9" l="1"/>
  <c r="M64" i="9"/>
  <c r="N64" i="9" s="1"/>
  <c r="K64" i="9" l="1"/>
  <c r="T64" i="9" s="1"/>
  <c r="L64" i="9" l="1"/>
  <c r="S64" i="9" l="1"/>
  <c r="O65" i="9"/>
  <c r="R65" i="9" l="1"/>
  <c r="M65" i="9"/>
  <c r="K65" i="9" l="1"/>
  <c r="T65" i="9" s="1"/>
  <c r="N65" i="9"/>
  <c r="L65" i="9" l="1"/>
  <c r="O66" i="9" s="1"/>
  <c r="R66" i="9" l="1"/>
  <c r="M66" i="9"/>
  <c r="S65" i="9"/>
  <c r="N66" i="9" l="1"/>
  <c r="K66" i="9"/>
  <c r="T66" i="9" s="1"/>
  <c r="L66" i="9" l="1"/>
  <c r="O67" i="9" s="1"/>
  <c r="R67" i="9" l="1"/>
  <c r="M67" i="9"/>
  <c r="N67" i="9" s="1"/>
  <c r="S66" i="9"/>
  <c r="K67" i="9" l="1"/>
  <c r="T67" i="9" s="1"/>
  <c r="L67" i="9" l="1"/>
  <c r="S67" i="9" l="1"/>
  <c r="O68" i="9"/>
  <c r="R68" i="9" l="1"/>
  <c r="M68" i="9"/>
  <c r="K68" i="9" l="1"/>
  <c r="T68" i="9" s="1"/>
  <c r="N68" i="9"/>
  <c r="L68" i="9" l="1"/>
  <c r="S68" i="9" l="1"/>
  <c r="O69" i="9"/>
  <c r="R69" i="9" l="1"/>
  <c r="M69" i="9"/>
  <c r="K69" i="9" l="1"/>
  <c r="T69" i="9" s="1"/>
  <c r="N69" i="9"/>
  <c r="L69" i="9" l="1"/>
  <c r="O70" i="9" s="1"/>
  <c r="R70" i="9" s="1"/>
  <c r="S69" i="9" l="1"/>
  <c r="M70" i="9"/>
  <c r="N70" i="9" l="1"/>
  <c r="K70" i="9"/>
  <c r="T70" i="9" s="1"/>
  <c r="L70" i="9" l="1"/>
  <c r="O71" i="9" s="1"/>
  <c r="R71" i="9" l="1"/>
  <c r="M71" i="9"/>
  <c r="K71" i="9" s="1"/>
  <c r="S70" i="9"/>
  <c r="T71" i="9" l="1"/>
  <c r="N71" i="9"/>
  <c r="L71" i="9"/>
  <c r="S71" i="9" l="1"/>
  <c r="O72" i="9"/>
  <c r="R72" i="9" s="1"/>
  <c r="M72" i="9" l="1"/>
  <c r="N72" i="9" s="1"/>
  <c r="K72" i="9" l="1"/>
  <c r="T72" i="9" s="1"/>
  <c r="L72" i="9" l="1"/>
  <c r="S72" i="9" l="1"/>
  <c r="O73" i="9"/>
  <c r="R73" i="9" l="1"/>
  <c r="M73" i="9"/>
  <c r="N73" i="9" s="1"/>
  <c r="K73" i="9" l="1"/>
  <c r="T73" i="9" s="1"/>
  <c r="L73" i="9" l="1"/>
  <c r="S73" i="9" s="1"/>
  <c r="T74" i="9" s="1"/>
</calcChain>
</file>

<file path=xl/sharedStrings.xml><?xml version="1.0" encoding="utf-8"?>
<sst xmlns="http://schemas.openxmlformats.org/spreadsheetml/2006/main" count="260" uniqueCount="51">
  <si>
    <t>Time</t>
  </si>
  <si>
    <t>Income Goals</t>
  </si>
  <si>
    <t>Bucket Goals</t>
  </si>
  <si>
    <t>Buckets</t>
  </si>
  <si>
    <t>Parameters</t>
  </si>
  <si>
    <t>Age</t>
  </si>
  <si>
    <t>Year</t>
  </si>
  <si>
    <t>Income Before Tax</t>
  </si>
  <si>
    <t>Social Security</t>
  </si>
  <si>
    <t>Cash Draw
Needed</t>
  </si>
  <si>
    <t>Cash
(2 years)</t>
  </si>
  <si>
    <t>Bonds
(3 years)</t>
  </si>
  <si>
    <t>Draw &lt;-</t>
  </si>
  <si>
    <t>Cash</t>
  </si>
  <si>
    <t>&lt;- Transfer &lt;-</t>
  </si>
  <si>
    <t>Bonds</t>
  </si>
  <si>
    <t>Deferred Transfer</t>
  </si>
  <si>
    <t>Stock Variation</t>
  </si>
  <si>
    <t>Stocks</t>
  </si>
  <si>
    <t>Total Assets</t>
  </si>
  <si>
    <t>Draw Percentage</t>
  </si>
  <si>
    <t>Variables</t>
  </si>
  <si>
    <t>Random Variation</t>
  </si>
  <si>
    <t>Dow</t>
  </si>
  <si>
    <t>Inflation</t>
  </si>
  <si>
    <t>Social Security (2019)</t>
  </si>
  <si>
    <t>After Tax income</t>
  </si>
  <si>
    <t>After Tax income @ 80</t>
  </si>
  <si>
    <t>Tax Rate</t>
  </si>
  <si>
    <t>Stock Return</t>
  </si>
  <si>
    <t>Bond Return</t>
  </si>
  <si>
    <t>Cash Return</t>
  </si>
  <si>
    <t>Initial 401(k) Balance</t>
  </si>
  <si>
    <t>Multiplier</t>
  </si>
  <si>
    <t>Transfers Take place at beginning of year</t>
  </si>
  <si>
    <t>Transfers/Draw take place right to left</t>
  </si>
  <si>
    <t>Balance at end of year includes return gains</t>
  </si>
  <si>
    <t>Social Security (July 2034 $)</t>
  </si>
  <si>
    <t>Social Security (2034)</t>
  </si>
  <si>
    <r>
      <rPr>
        <b/>
        <sz val="11"/>
        <color theme="1"/>
        <rFont val="Calibri"/>
        <family val="2"/>
        <scheme val="minor"/>
      </rPr>
      <t>Age and Date</t>
    </r>
    <r>
      <rPr>
        <sz val="11"/>
        <color theme="1"/>
        <rFont val="Calibri"/>
        <family val="2"/>
        <scheme val="minor"/>
      </rPr>
      <t xml:space="preserve">
This shows the age I turn each year and starts with the current year.   You'll need to adjust this by insert or deleting rows for your current age and planned retirement year.</t>
    </r>
  </si>
  <si>
    <r>
      <t xml:space="preserve">Income Goals
</t>
    </r>
    <r>
      <rPr>
        <sz val="11"/>
        <color theme="1"/>
        <rFont val="Calibri"/>
        <family val="2"/>
        <scheme val="minor"/>
      </rPr>
      <t>These columns calculate the inflation adjusted amount of income you'll need from social security and savings from the values filled in in Parameters.</t>
    </r>
    <r>
      <rPr>
        <b/>
        <sz val="11"/>
        <color theme="1"/>
        <rFont val="Calibri"/>
        <family val="2"/>
        <scheme val="minor"/>
      </rPr>
      <t xml:space="preserve">
</t>
    </r>
    <r>
      <rPr>
        <sz val="11"/>
        <color theme="1"/>
        <rFont val="Calibri"/>
        <family val="2"/>
        <scheme val="minor"/>
      </rPr>
      <t>Note that the Before Tax Income column has an adjustment at age 80 assuming you slow down and need less money at that point.  You'll need to move that adjustment to another row if you want to change that age.</t>
    </r>
  </si>
  <si>
    <r>
      <rPr>
        <b/>
        <sz val="11"/>
        <color theme="1"/>
        <rFont val="Calibri"/>
        <family val="2"/>
        <scheme val="minor"/>
      </rPr>
      <t xml:space="preserve">Bucket Goals
</t>
    </r>
    <r>
      <rPr>
        <sz val="11"/>
        <color theme="1"/>
        <rFont val="Calibri"/>
        <family val="2"/>
        <scheme val="minor"/>
      </rPr>
      <t>These columns calculate the goals for the Cash and Bonds buckets from the Cash Draw Needed column.
The Cash Goal is the draw needed in the first and second following years.  The Bonds goals are sum of the third through fifth following years.</t>
    </r>
  </si>
  <si>
    <r>
      <t xml:space="preserve">Cash Bucket
</t>
    </r>
    <r>
      <rPr>
        <sz val="11"/>
        <color theme="1"/>
        <rFont val="Calibri"/>
        <family val="2"/>
        <scheme val="minor"/>
      </rPr>
      <t>At the beginning of each year, the amount defined in Cash Draw Needed is deducted from the Cash balance until there's no more cash left.</t>
    </r>
    <r>
      <rPr>
        <b/>
        <sz val="11"/>
        <color theme="1"/>
        <rFont val="Calibri"/>
        <family val="2"/>
        <scheme val="minor"/>
      </rPr>
      <t xml:space="preserve">  </t>
    </r>
    <r>
      <rPr>
        <sz val="11"/>
        <color theme="1"/>
        <rFont val="Calibri"/>
        <family val="2"/>
        <scheme val="minor"/>
      </rPr>
      <t>The final draw will probably fall short of the needed amount.</t>
    </r>
    <r>
      <rPr>
        <b/>
        <sz val="11"/>
        <color theme="1"/>
        <rFont val="Calibri"/>
        <family val="2"/>
        <scheme val="minor"/>
      </rPr>
      <t xml:space="preserve">
</t>
    </r>
    <r>
      <rPr>
        <sz val="11"/>
        <color theme="1"/>
        <rFont val="Calibri"/>
        <family val="2"/>
        <scheme val="minor"/>
      </rPr>
      <t>A very small amount of interest defined in the parameters is added to Cash at the end of the year.</t>
    </r>
  </si>
  <si>
    <r>
      <rPr>
        <b/>
        <sz val="11"/>
        <color theme="1"/>
        <rFont val="Calibri"/>
        <family val="2"/>
        <scheme val="minor"/>
      </rPr>
      <t>Bonds Bucket</t>
    </r>
    <r>
      <rPr>
        <sz val="11"/>
        <color theme="1"/>
        <rFont val="Calibri"/>
        <family val="2"/>
        <scheme val="minor"/>
      </rPr>
      <t xml:space="preserve">
After cash is drawn from the Cash bucket, enough money is transferred from Bonds to Cash to bring the cash balance back up to its goal.  This is done until the money in Bonds is depleted.
Interest defined in the parameters is added to Bonds at the end of the year.</t>
    </r>
  </si>
  <si>
    <r>
      <rPr>
        <b/>
        <sz val="11"/>
        <color theme="1"/>
        <rFont val="Calibri"/>
        <family val="2"/>
        <scheme val="minor"/>
      </rPr>
      <t>Stocks Bucket</t>
    </r>
    <r>
      <rPr>
        <sz val="11"/>
        <color theme="1"/>
        <rFont val="Calibri"/>
        <family val="2"/>
        <scheme val="minor"/>
      </rPr>
      <t xml:space="preserve">
After money is transferred from the Bonds bucket, enough money is transferred from Stocks to Bonds to bring the Bonds balance back up to its goal.  This will be done until the money in Stocks is depleted.
When the marget is down, you can defer transfering money from Stocks to Bonds by entering values in the Deferred Transfer column.  When money is deffered in a given year, it will be transferred the following year unless deferred again then.
When copy-pasting values from the transfer column to the deferred column, be sure to paste the value in as a value, otherwise unpredictable results may occur.
Stocks grow by the percentage defined in the Parameters each year.  Additionally, or instead, a value may be specified in the Stock Variation column to simulate stock volitility.  Set the percentage in the parameters to zero to enter the specific growth rates.  Or leave a non-zero value there to specify a deviation from that percentage.</t>
    </r>
  </si>
  <si>
    <r>
      <rPr>
        <b/>
        <sz val="11"/>
        <color theme="1"/>
        <rFont val="Calibri"/>
        <family val="2"/>
        <scheme val="minor"/>
      </rPr>
      <t>Parameters</t>
    </r>
    <r>
      <rPr>
        <sz val="11"/>
        <color theme="1"/>
        <rFont val="Calibri"/>
        <family val="2"/>
        <scheme val="minor"/>
      </rPr>
      <t xml:space="preserve">
Adjust the parameters to make different assumptions about needed income, social security, taxes, and investment returns.
Since social security will only be able to pay 77 cents on the dollar if nothing is done to fix it, an adjustment can be made to your expected social security.  It will likely be fixed by a combination of tax increases and benefit cuts.
Stock volitility can be simulated by filling in values in the Stock Variation column.  A column of normally distributed random numbers and historic stock data are provided to the right for this purpose.  Copy and paste the cells as values, else the random values will keep getting recomputed while you're trying to tweak other parameters.</t>
    </r>
  </si>
  <si>
    <t>Historic Variation</t>
  </si>
  <si>
    <t>Random Year</t>
  </si>
  <si>
    <t>Historic Dow</t>
  </si>
  <si>
    <t>Random Decade</t>
  </si>
  <si>
    <t>Stochastic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</si>
</sst>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0;\-#,##0.00;;@"/>
    <numFmt numFmtId="166" formatCode="0.0%;\-0.0%;;@"/>
  </numFmts>
  <fonts count="8"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b/>
      <sz val="14"/>
      <color theme="1"/>
      <name val="Calibri"/>
      <family val="2"/>
      <scheme val="minor"/>
    </font>
    <font>
      <sz val="10"/>
      <name val="Tahoma"/>
      <family val="2"/>
    </font>
    <font>
      <b/>
      <sz val="11"/>
      <name val="Calibri"/>
      <family val="2"/>
      <scheme val="minor"/>
    </font>
    <font>
      <sz val="11"/>
      <name val="Calibri"/>
      <family val="2"/>
      <scheme val="minor"/>
    </font>
  </fonts>
  <fills count="7">
    <fill>
      <patternFill patternType="none"/>
    </fill>
    <fill>
      <patternFill patternType="gray125"/>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3" tint="0.79998168889431442"/>
        <bgColor indexed="64"/>
      </patternFill>
    </fill>
    <fill>
      <patternFill patternType="solid">
        <fgColor theme="0" tint="-0.249977111117893"/>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s>
  <cellStyleXfs count="3">
    <xf numFmtId="0" fontId="0" fillId="0" borderId="0"/>
    <xf numFmtId="9" fontId="1" fillId="0" borderId="0" applyFont="0" applyFill="0" applyBorder="0" applyAlignment="0" applyProtection="0"/>
    <xf numFmtId="0" fontId="5" fillId="0" borderId="0"/>
  </cellStyleXfs>
  <cellXfs count="105">
    <xf numFmtId="0" fontId="0" fillId="0" borderId="0" xfId="0"/>
    <xf numFmtId="0" fontId="6" fillId="0" borderId="0" xfId="2" applyFont="1" applyAlignment="1">
      <alignment horizontal="center" vertical="center" wrapText="1"/>
    </xf>
    <xf numFmtId="2" fontId="6" fillId="0" borderId="0" xfId="2" applyNumberFormat="1" applyFont="1" applyAlignment="1">
      <alignment horizontal="center" vertical="center" wrapText="1"/>
    </xf>
    <xf numFmtId="0" fontId="3" fillId="0" borderId="0" xfId="0" applyFont="1" applyAlignment="1">
      <alignment horizontal="center" vertical="center" wrapText="1"/>
    </xf>
    <xf numFmtId="0" fontId="0" fillId="0" borderId="0" xfId="0" applyAlignment="1">
      <alignment vertical="center"/>
    </xf>
    <xf numFmtId="0" fontId="3" fillId="2" borderId="0" xfId="0" applyFont="1" applyFill="1" applyAlignment="1">
      <alignment horizontal="center" vertical="center" wrapText="1"/>
    </xf>
    <xf numFmtId="164" fontId="3" fillId="0" borderId="0" xfId="1" applyNumberFormat="1" applyFont="1" applyAlignment="1">
      <alignment horizontal="center" vertical="center" wrapText="1"/>
    </xf>
    <xf numFmtId="10" fontId="6" fillId="0" borderId="0" xfId="2" applyNumberFormat="1" applyFont="1" applyAlignment="1">
      <alignment horizontal="center" vertical="center" wrapText="1"/>
    </xf>
    <xf numFmtId="0" fontId="5" fillId="0" borderId="0" xfId="2"/>
    <xf numFmtId="0" fontId="3" fillId="0" borderId="0" xfId="0" applyFont="1"/>
    <xf numFmtId="164" fontId="0" fillId="0" borderId="0" xfId="1" applyNumberFormat="1" applyFont="1"/>
    <xf numFmtId="0" fontId="6" fillId="0" borderId="0" xfId="2" applyFont="1"/>
    <xf numFmtId="164" fontId="7" fillId="0" borderId="0" xfId="2" applyNumberFormat="1" applyFont="1"/>
    <xf numFmtId="10" fontId="0" fillId="0" borderId="0" xfId="0" applyNumberFormat="1"/>
    <xf numFmtId="4" fontId="5" fillId="0" borderId="0" xfId="2" applyNumberFormat="1"/>
    <xf numFmtId="4" fontId="7" fillId="0" borderId="0" xfId="2" applyNumberFormat="1" applyFont="1"/>
    <xf numFmtId="4" fontId="1" fillId="0" borderId="0" xfId="0" applyNumberFormat="1" applyFont="1"/>
    <xf numFmtId="4" fontId="0" fillId="0" borderId="0" xfId="0" applyNumberFormat="1"/>
    <xf numFmtId="4" fontId="3" fillId="0" borderId="0" xfId="0" applyNumberFormat="1" applyFont="1"/>
    <xf numFmtId="165" fontId="3" fillId="0" borderId="0" xfId="0" applyNumberFormat="1" applyFont="1"/>
    <xf numFmtId="10" fontId="7" fillId="0" borderId="0" xfId="2" applyNumberFormat="1" applyFont="1"/>
    <xf numFmtId="10" fontId="2" fillId="0" borderId="0" xfId="0" applyNumberFormat="1" applyFont="1"/>
    <xf numFmtId="0" fontId="5" fillId="3" borderId="0" xfId="2" applyFill="1"/>
    <xf numFmtId="4" fontId="5" fillId="3" borderId="0" xfId="2" applyNumberFormat="1" applyFill="1"/>
    <xf numFmtId="4" fontId="0" fillId="3" borderId="0" xfId="0" applyNumberFormat="1" applyFill="1"/>
    <xf numFmtId="0" fontId="0" fillId="3" borderId="0" xfId="0" applyFill="1"/>
    <xf numFmtId="4" fontId="3" fillId="3" borderId="0" xfId="0" applyNumberFormat="1" applyFont="1" applyFill="1"/>
    <xf numFmtId="10" fontId="0" fillId="3" borderId="0" xfId="0" applyNumberFormat="1" applyFill="1"/>
    <xf numFmtId="165" fontId="3" fillId="3" borderId="0" xfId="0" applyNumberFormat="1" applyFont="1" applyFill="1"/>
    <xf numFmtId="164" fontId="0" fillId="3" borderId="0" xfId="1" applyNumberFormat="1" applyFont="1" applyFill="1"/>
    <xf numFmtId="10" fontId="1" fillId="0" borderId="0" xfId="0" applyNumberFormat="1" applyFont="1"/>
    <xf numFmtId="0" fontId="5" fillId="4" borderId="0" xfId="2" applyFill="1"/>
    <xf numFmtId="4" fontId="5" fillId="4" borderId="0" xfId="2" applyNumberFormat="1" applyFill="1"/>
    <xf numFmtId="4" fontId="0" fillId="4" borderId="0" xfId="0" applyNumberFormat="1" applyFill="1"/>
    <xf numFmtId="0" fontId="0" fillId="4" borderId="0" xfId="0" applyFill="1"/>
    <xf numFmtId="4" fontId="3" fillId="4" borderId="0" xfId="0" applyNumberFormat="1" applyFont="1" applyFill="1"/>
    <xf numFmtId="10" fontId="0" fillId="4" borderId="0" xfId="0" applyNumberFormat="1" applyFill="1"/>
    <xf numFmtId="165" fontId="3" fillId="4" borderId="0" xfId="0" applyNumberFormat="1" applyFont="1" applyFill="1"/>
    <xf numFmtId="164" fontId="0" fillId="4" borderId="0" xfId="1" applyNumberFormat="1" applyFont="1" applyFill="1"/>
    <xf numFmtId="0" fontId="5" fillId="5" borderId="0" xfId="2" applyFill="1"/>
    <xf numFmtId="4" fontId="5" fillId="5" borderId="0" xfId="2" applyNumberFormat="1" applyFill="1"/>
    <xf numFmtId="4" fontId="0" fillId="5" borderId="0" xfId="0" applyNumberFormat="1" applyFill="1"/>
    <xf numFmtId="0" fontId="0" fillId="5" borderId="0" xfId="0" applyFill="1"/>
    <xf numFmtId="4" fontId="3" fillId="5" borderId="0" xfId="0" applyNumberFormat="1" applyFont="1" applyFill="1"/>
    <xf numFmtId="10" fontId="0" fillId="5" borderId="0" xfId="0" applyNumberFormat="1" applyFill="1"/>
    <xf numFmtId="165" fontId="3" fillId="5" borderId="0" xfId="0" applyNumberFormat="1" applyFont="1" applyFill="1"/>
    <xf numFmtId="164" fontId="0" fillId="5" borderId="0" xfId="1" applyNumberFormat="1" applyFont="1" applyFill="1"/>
    <xf numFmtId="9" fontId="0" fillId="0" borderId="0" xfId="0" applyNumberFormat="1"/>
    <xf numFmtId="0" fontId="1" fillId="0" borderId="0" xfId="0" applyFont="1"/>
    <xf numFmtId="165" fontId="0" fillId="0" borderId="0" xfId="0" applyNumberFormat="1"/>
    <xf numFmtId="166" fontId="0" fillId="0" borderId="0" xfId="0" applyNumberFormat="1"/>
    <xf numFmtId="0" fontId="5" fillId="0" borderId="0" xfId="2" applyFill="1"/>
    <xf numFmtId="4" fontId="5" fillId="0" borderId="0" xfId="2" applyNumberFormat="1" applyFill="1"/>
    <xf numFmtId="4" fontId="0" fillId="0" borderId="0" xfId="0" applyNumberFormat="1" applyFill="1"/>
    <xf numFmtId="0" fontId="0" fillId="0" borderId="0" xfId="0" applyFill="1"/>
    <xf numFmtId="4" fontId="3" fillId="0" borderId="0" xfId="0" applyNumberFormat="1" applyFont="1" applyFill="1"/>
    <xf numFmtId="10" fontId="0" fillId="0" borderId="0" xfId="0" applyNumberFormat="1" applyFill="1"/>
    <xf numFmtId="165" fontId="3" fillId="0" borderId="0" xfId="0" applyNumberFormat="1" applyFont="1" applyFill="1"/>
    <xf numFmtId="164" fontId="0" fillId="0" borderId="0" xfId="1" applyNumberFormat="1" applyFont="1" applyFill="1"/>
    <xf numFmtId="165" fontId="0" fillId="0" borderId="0" xfId="0" applyNumberFormat="1" applyFill="1"/>
    <xf numFmtId="166" fontId="0" fillId="0" borderId="0" xfId="0" applyNumberFormat="1" applyFill="1"/>
    <xf numFmtId="0" fontId="0" fillId="0" borderId="0" xfId="0" applyAlignment="1">
      <alignment vertical="top" wrapText="1"/>
    </xf>
    <xf numFmtId="0" fontId="5" fillId="6" borderId="0" xfId="2" applyFill="1"/>
    <xf numFmtId="4" fontId="5" fillId="6" borderId="0" xfId="2" applyNumberFormat="1" applyFill="1"/>
    <xf numFmtId="4" fontId="0" fillId="6" borderId="0" xfId="0" applyNumberFormat="1" applyFill="1"/>
    <xf numFmtId="0" fontId="0" fillId="6" borderId="0" xfId="0" applyFill="1"/>
    <xf numFmtId="165" fontId="0" fillId="6" borderId="0" xfId="0" applyNumberFormat="1" applyFill="1"/>
    <xf numFmtId="165" fontId="3" fillId="6" borderId="0" xfId="0" applyNumberFormat="1" applyFont="1" applyFill="1"/>
    <xf numFmtId="10" fontId="0" fillId="6" borderId="0" xfId="0" applyNumberFormat="1" applyFill="1"/>
    <xf numFmtId="166" fontId="0" fillId="6" borderId="0" xfId="0" applyNumberFormat="1" applyFill="1"/>
    <xf numFmtId="165" fontId="0" fillId="4" borderId="0" xfId="0" applyNumberFormat="1" applyFill="1"/>
    <xf numFmtId="165" fontId="0" fillId="5" borderId="0" xfId="0" applyNumberFormat="1" applyFill="1"/>
    <xf numFmtId="0" fontId="0" fillId="0" borderId="0" xfId="0" applyAlignment="1">
      <alignment vertical="top" wrapText="1"/>
    </xf>
    <xf numFmtId="0" fontId="3" fillId="0" borderId="0" xfId="0" applyFont="1" applyAlignment="1">
      <alignment horizontal="center" vertical="center"/>
    </xf>
    <xf numFmtId="2" fontId="0" fillId="0" borderId="0" xfId="0" applyNumberFormat="1" applyAlignment="1">
      <alignment vertical="center"/>
    </xf>
    <xf numFmtId="10" fontId="0" fillId="0" borderId="0" xfId="0" applyNumberFormat="1" applyAlignment="1">
      <alignment vertical="center"/>
    </xf>
    <xf numFmtId="2" fontId="0" fillId="0" borderId="0" xfId="0" applyNumberFormat="1"/>
    <xf numFmtId="10" fontId="3" fillId="0" borderId="0" xfId="0" applyNumberFormat="1" applyFont="1"/>
    <xf numFmtId="0" fontId="4" fillId="0" borderId="0" xfId="0" applyFont="1" applyFill="1" applyAlignment="1"/>
    <xf numFmtId="0" fontId="3" fillId="2" borderId="0" xfId="0" applyFont="1" applyFill="1" applyAlignment="1">
      <alignment horizontal="center"/>
    </xf>
    <xf numFmtId="0" fontId="4" fillId="2" borderId="0" xfId="0" applyFont="1" applyFill="1" applyAlignment="1">
      <alignment horizontal="center"/>
    </xf>
    <xf numFmtId="4" fontId="0" fillId="0" borderId="1" xfId="0" applyNumberFormat="1" applyBorder="1" applyAlignment="1">
      <alignment vertical="top" wrapText="1"/>
    </xf>
    <xf numFmtId="4" fontId="0" fillId="0" borderId="2" xfId="0" applyNumberFormat="1" applyBorder="1" applyAlignment="1">
      <alignment vertical="top" wrapText="1"/>
    </xf>
    <xf numFmtId="4" fontId="0" fillId="0" borderId="3" xfId="0" applyNumberFormat="1" applyBorder="1" applyAlignment="1">
      <alignment vertical="top" wrapText="1"/>
    </xf>
    <xf numFmtId="4" fontId="0" fillId="0" borderId="4" xfId="0" applyNumberFormat="1" applyBorder="1" applyAlignment="1">
      <alignment vertical="top" wrapText="1"/>
    </xf>
    <xf numFmtId="4" fontId="0" fillId="0" borderId="5" xfId="0" applyNumberFormat="1" applyBorder="1" applyAlignment="1">
      <alignment vertical="top" wrapText="1"/>
    </xf>
    <xf numFmtId="4" fontId="0" fillId="0" borderId="6" xfId="0" applyNumberFormat="1" applyBorder="1" applyAlignment="1">
      <alignment vertical="top" wrapText="1"/>
    </xf>
    <xf numFmtId="0" fontId="3" fillId="0" borderId="0" xfId="0" applyFont="1" applyAlignment="1">
      <alignment vertical="top" wrapText="1"/>
    </xf>
    <xf numFmtId="0" fontId="0" fillId="0" borderId="0" xfId="0" applyAlignment="1">
      <alignment vertical="top" wrapText="1"/>
    </xf>
    <xf numFmtId="0" fontId="0" fillId="0" borderId="1" xfId="0" applyBorder="1" applyAlignment="1">
      <alignment vertical="top" wrapText="1"/>
    </xf>
    <xf numFmtId="0" fontId="0" fillId="0" borderId="2" xfId="0"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xf numFmtId="0" fontId="0" fillId="0" borderId="5" xfId="0" applyBorder="1" applyAlignment="1">
      <alignment vertical="top" wrapText="1"/>
    </xf>
    <xf numFmtId="0" fontId="0" fillId="0" borderId="6" xfId="0" applyBorder="1" applyAlignment="1">
      <alignment vertical="top" wrapText="1"/>
    </xf>
    <xf numFmtId="0" fontId="3" fillId="0" borderId="0" xfId="0" applyFont="1" applyAlignment="1">
      <alignment horizontal="center" vertical="center"/>
    </xf>
    <xf numFmtId="0" fontId="0" fillId="0" borderId="7" xfId="0" applyBorder="1" applyAlignment="1">
      <alignment vertical="top" wrapText="1"/>
    </xf>
    <xf numFmtId="0" fontId="0" fillId="0" borderId="0" xfId="0" applyBorder="1" applyAlignment="1">
      <alignment vertical="top" wrapText="1"/>
    </xf>
    <xf numFmtId="0" fontId="0" fillId="0" borderId="8" xfId="0" applyBorder="1" applyAlignment="1">
      <alignment vertical="top" wrapText="1"/>
    </xf>
    <xf numFmtId="0" fontId="3" fillId="0" borderId="1" xfId="0" applyFont="1" applyBorder="1" applyAlignment="1">
      <alignment vertical="top" wrapText="1"/>
    </xf>
    <xf numFmtId="0" fontId="3" fillId="0" borderId="2" xfId="0" applyFont="1" applyBorder="1" applyAlignment="1">
      <alignment vertical="top" wrapText="1"/>
    </xf>
    <xf numFmtId="0" fontId="3" fillId="0" borderId="3" xfId="0" applyFont="1" applyBorder="1" applyAlignment="1">
      <alignment vertical="top" wrapText="1"/>
    </xf>
    <xf numFmtId="0" fontId="3" fillId="0" borderId="4" xfId="0" applyFont="1" applyBorder="1" applyAlignment="1">
      <alignment vertical="top" wrapText="1"/>
    </xf>
    <xf numFmtId="0" fontId="3" fillId="0" borderId="5" xfId="0" applyFont="1" applyBorder="1" applyAlignment="1">
      <alignment vertical="top" wrapText="1"/>
    </xf>
    <xf numFmtId="0" fontId="3" fillId="0" borderId="6" xfId="0" applyFont="1" applyBorder="1" applyAlignment="1">
      <alignment vertical="top" wrapText="1"/>
    </xf>
  </cellXfs>
  <cellStyles count="3">
    <cellStyle name="Normal" xfId="0" builtinId="0"/>
    <cellStyle name="Normal 2" xfId="2" xr:uid="{72E4CAB1-8A46-4AD0-9852-CAAAE63C33E6}"/>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ustomXml" Target="../ink/ink1.xml"/></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ustomXml" Target="../ink/ink2.xml"/></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ustomXml" Target="../ink/ink3.xml"/></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ustomXml" Target="../ink/ink4.xml"/></Relationships>
</file>

<file path=xl/drawings/_rels/drawing5.xml.rels><?xml version="1.0" encoding="UTF-8" standalone="yes"?>
<Relationships xmlns="http://schemas.openxmlformats.org/package/2006/relationships"><Relationship Id="rId3" Type="http://schemas.openxmlformats.org/officeDocument/2006/relationships/customXml" Target="../ink/ink6.xml"/><Relationship Id="rId2" Type="http://schemas.openxmlformats.org/officeDocument/2006/relationships/image" Target="../media/image1.png"/><Relationship Id="rId1" Type="http://schemas.openxmlformats.org/officeDocument/2006/relationships/customXml" Target="../ink/ink5.xml"/></Relationships>
</file>

<file path=xl/drawings/drawing1.xml><?xml version="1.0" encoding="utf-8"?>
<xdr:wsDr xmlns:xdr="http://schemas.openxmlformats.org/drawingml/2006/spreadsheetDrawing" xmlns:a="http://schemas.openxmlformats.org/drawingml/2006/main">
  <xdr:twoCellAnchor editAs="oneCell">
    <xdr:from>
      <xdr:col>8</xdr:col>
      <xdr:colOff>55125</xdr:colOff>
      <xdr:row>4</xdr:row>
      <xdr:rowOff>73140</xdr:rowOff>
    </xdr:from>
    <xdr:to>
      <xdr:col>8</xdr:col>
      <xdr:colOff>67005</xdr:colOff>
      <xdr:row>4</xdr:row>
      <xdr:rowOff>84186</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2" name="Ink 1">
              <a:extLst>
                <a:ext uri="{FF2B5EF4-FFF2-40B4-BE49-F238E27FC236}">
                  <a16:creationId xmlns:a16="http://schemas.microsoft.com/office/drawing/2014/main" id="{247430A2-2A4D-47BC-8C89-F6A9C3E62E69}"/>
                </a:ext>
              </a:extLst>
            </xdr14:cNvPr>
            <xdr14:cNvContentPartPr/>
          </xdr14:nvContentPartPr>
          <xdr14:nvPr macro=""/>
          <xdr14:xfrm>
            <a:off x="5455800" y="1025640"/>
            <a:ext cx="11880" cy="3240"/>
          </xdr14:xfrm>
        </xdr:contentPart>
      </mc:Choice>
      <mc:Fallback xmlns="">
        <xdr:pic>
          <xdr:nvPicPr>
            <xdr:cNvPr id="2" name="Ink 1">
              <a:extLst>
                <a:ext uri="{FF2B5EF4-FFF2-40B4-BE49-F238E27FC236}">
                  <a16:creationId xmlns:a16="http://schemas.microsoft.com/office/drawing/2014/main" id="{247430A2-2A4D-47BC-8C89-F6A9C3E62E69}"/>
                </a:ext>
              </a:extLst>
            </xdr:cNvPr>
            <xdr:cNvPicPr/>
          </xdr:nvPicPr>
          <xdr:blipFill>
            <a:blip xmlns:r="http://schemas.openxmlformats.org/officeDocument/2006/relationships" r:embed="rId2"/>
            <a:stretch>
              <a:fillRect/>
            </a:stretch>
          </xdr:blipFill>
          <xdr:spPr>
            <a:xfrm>
              <a:off x="5438160" y="1007640"/>
              <a:ext cx="47520" cy="38880"/>
            </a:xfrm>
            <a:prstGeom prst="rect">
              <a:avLst/>
            </a:prstGeom>
          </xdr:spPr>
        </xdr:pic>
      </mc:Fallback>
    </mc:AlternateContent>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55125</xdr:colOff>
      <xdr:row>4</xdr:row>
      <xdr:rowOff>73140</xdr:rowOff>
    </xdr:from>
    <xdr:to>
      <xdr:col>8</xdr:col>
      <xdr:colOff>67005</xdr:colOff>
      <xdr:row>4</xdr:row>
      <xdr:rowOff>84186</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2" name="Ink 1">
              <a:extLst>
                <a:ext uri="{FF2B5EF4-FFF2-40B4-BE49-F238E27FC236}">
                  <a16:creationId xmlns:a16="http://schemas.microsoft.com/office/drawing/2014/main" id="{EEAD6AB4-BB6A-4C2B-9DC4-DC9F20FFAFF6}"/>
                </a:ext>
              </a:extLst>
            </xdr14:cNvPr>
            <xdr14:cNvContentPartPr/>
          </xdr14:nvContentPartPr>
          <xdr14:nvPr macro=""/>
          <xdr14:xfrm>
            <a:off x="5455800" y="1025640"/>
            <a:ext cx="11880" cy="3240"/>
          </xdr14:xfrm>
        </xdr:contentPart>
      </mc:Choice>
      <mc:Fallback xmlns="">
        <xdr:pic>
          <xdr:nvPicPr>
            <xdr:cNvPr id="2" name="Ink 1">
              <a:extLst>
                <a:ext uri="{FF2B5EF4-FFF2-40B4-BE49-F238E27FC236}">
                  <a16:creationId xmlns:a16="http://schemas.microsoft.com/office/drawing/2014/main" id="{247430A2-2A4D-47BC-8C89-F6A9C3E62E69}"/>
                </a:ext>
              </a:extLst>
            </xdr:cNvPr>
            <xdr:cNvPicPr/>
          </xdr:nvPicPr>
          <xdr:blipFill>
            <a:blip xmlns:r="http://schemas.openxmlformats.org/officeDocument/2006/relationships" r:embed="rId2"/>
            <a:stretch>
              <a:fillRect/>
            </a:stretch>
          </xdr:blipFill>
          <xdr:spPr>
            <a:xfrm>
              <a:off x="5438160" y="1007640"/>
              <a:ext cx="47520" cy="38880"/>
            </a:xfrm>
            <a:prstGeom prst="rect">
              <a:avLst/>
            </a:prstGeom>
          </xdr:spPr>
        </xdr:pic>
      </mc:Fallback>
    </mc:AlternateContent>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55125</xdr:colOff>
      <xdr:row>4</xdr:row>
      <xdr:rowOff>73140</xdr:rowOff>
    </xdr:from>
    <xdr:to>
      <xdr:col>8</xdr:col>
      <xdr:colOff>67005</xdr:colOff>
      <xdr:row>4</xdr:row>
      <xdr:rowOff>84186</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2" name="Ink 1">
              <a:extLst>
                <a:ext uri="{FF2B5EF4-FFF2-40B4-BE49-F238E27FC236}">
                  <a16:creationId xmlns:a16="http://schemas.microsoft.com/office/drawing/2014/main" id="{50BBF3B4-161D-46DA-B2B8-8023D0CC97D7}"/>
                </a:ext>
              </a:extLst>
            </xdr14:cNvPr>
            <xdr14:cNvContentPartPr/>
          </xdr14:nvContentPartPr>
          <xdr14:nvPr macro=""/>
          <xdr14:xfrm>
            <a:off x="5455800" y="1025640"/>
            <a:ext cx="11880" cy="3240"/>
          </xdr14:xfrm>
        </xdr:contentPart>
      </mc:Choice>
      <mc:Fallback xmlns="">
        <xdr:pic>
          <xdr:nvPicPr>
            <xdr:cNvPr id="2" name="Ink 1">
              <a:extLst>
                <a:ext uri="{FF2B5EF4-FFF2-40B4-BE49-F238E27FC236}">
                  <a16:creationId xmlns:a16="http://schemas.microsoft.com/office/drawing/2014/main" id="{247430A2-2A4D-47BC-8C89-F6A9C3E62E69}"/>
                </a:ext>
              </a:extLst>
            </xdr:cNvPr>
            <xdr:cNvPicPr/>
          </xdr:nvPicPr>
          <xdr:blipFill>
            <a:blip xmlns:r="http://schemas.openxmlformats.org/officeDocument/2006/relationships" r:embed="rId2"/>
            <a:stretch>
              <a:fillRect/>
            </a:stretch>
          </xdr:blipFill>
          <xdr:spPr>
            <a:xfrm>
              <a:off x="5438160" y="1007640"/>
              <a:ext cx="47520" cy="3888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55125</xdr:colOff>
      <xdr:row>4</xdr:row>
      <xdr:rowOff>73140</xdr:rowOff>
    </xdr:from>
    <xdr:to>
      <xdr:col>8</xdr:col>
      <xdr:colOff>67005</xdr:colOff>
      <xdr:row>4</xdr:row>
      <xdr:rowOff>84186</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2" name="Ink 1">
              <a:extLst>
                <a:ext uri="{FF2B5EF4-FFF2-40B4-BE49-F238E27FC236}">
                  <a16:creationId xmlns:a16="http://schemas.microsoft.com/office/drawing/2014/main" id="{BE858554-3E4D-4D08-BB74-0DCE3FEE05C6}"/>
                </a:ext>
              </a:extLst>
            </xdr14:cNvPr>
            <xdr14:cNvContentPartPr/>
          </xdr14:nvContentPartPr>
          <xdr14:nvPr macro=""/>
          <xdr14:xfrm>
            <a:off x="5455800" y="1025640"/>
            <a:ext cx="11880" cy="3240"/>
          </xdr14:xfrm>
        </xdr:contentPart>
      </mc:Choice>
      <mc:Fallback xmlns="">
        <xdr:pic>
          <xdr:nvPicPr>
            <xdr:cNvPr id="2" name="Ink 1">
              <a:extLst>
                <a:ext uri="{FF2B5EF4-FFF2-40B4-BE49-F238E27FC236}">
                  <a16:creationId xmlns:a16="http://schemas.microsoft.com/office/drawing/2014/main" id="{247430A2-2A4D-47BC-8C89-F6A9C3E62E69}"/>
                </a:ext>
              </a:extLst>
            </xdr:cNvPr>
            <xdr:cNvPicPr/>
          </xdr:nvPicPr>
          <xdr:blipFill>
            <a:blip xmlns:r="http://schemas.openxmlformats.org/officeDocument/2006/relationships" r:embed="rId2"/>
            <a:stretch>
              <a:fillRect/>
            </a:stretch>
          </xdr:blipFill>
          <xdr:spPr>
            <a:xfrm>
              <a:off x="5438160" y="1007640"/>
              <a:ext cx="47520" cy="38880"/>
            </a:xfrm>
            <a:prstGeom prst="rect">
              <a:avLst/>
            </a:prstGeom>
          </xdr:spPr>
        </xdr:pic>
      </mc:Fallback>
    </mc:AlternateContent>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55125</xdr:colOff>
      <xdr:row>4</xdr:row>
      <xdr:rowOff>73140</xdr:rowOff>
    </xdr:from>
    <xdr:to>
      <xdr:col>8</xdr:col>
      <xdr:colOff>67005</xdr:colOff>
      <xdr:row>4</xdr:row>
      <xdr:rowOff>84186</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2" name="Ink 1">
              <a:extLst>
                <a:ext uri="{FF2B5EF4-FFF2-40B4-BE49-F238E27FC236}">
                  <a16:creationId xmlns:a16="http://schemas.microsoft.com/office/drawing/2014/main" id="{030BD75C-144A-49D2-97F5-F06061EFFDF1}"/>
                </a:ext>
              </a:extLst>
            </xdr14:cNvPr>
            <xdr14:cNvContentPartPr/>
          </xdr14:nvContentPartPr>
          <xdr14:nvPr macro=""/>
          <xdr14:xfrm>
            <a:off x="5455800" y="1025640"/>
            <a:ext cx="11880" cy="3240"/>
          </xdr14:xfrm>
        </xdr:contentPart>
      </mc:Choice>
      <mc:Fallback xmlns="">
        <xdr:pic>
          <xdr:nvPicPr>
            <xdr:cNvPr id="2" name="Ink 1">
              <a:extLst>
                <a:ext uri="{FF2B5EF4-FFF2-40B4-BE49-F238E27FC236}">
                  <a16:creationId xmlns:a16="http://schemas.microsoft.com/office/drawing/2014/main" id="{247430A2-2A4D-47BC-8C89-F6A9C3E62E69}"/>
                </a:ext>
              </a:extLst>
            </xdr:cNvPr>
            <xdr:cNvPicPr/>
          </xdr:nvPicPr>
          <xdr:blipFill>
            <a:blip xmlns:r="http://schemas.openxmlformats.org/officeDocument/2006/relationships" r:embed="rId2"/>
            <a:stretch>
              <a:fillRect/>
            </a:stretch>
          </xdr:blipFill>
          <xdr:spPr>
            <a:xfrm>
              <a:off x="5438160" y="1007640"/>
              <a:ext cx="47520" cy="38880"/>
            </a:xfrm>
            <a:prstGeom prst="rect">
              <a:avLst/>
            </a:prstGeom>
          </xdr:spPr>
        </xdr:pic>
      </mc:Fallback>
    </mc:AlternateContent>
    <xdr:clientData/>
  </xdr:twoCellAnchor>
  <xdr:twoCellAnchor editAs="oneCell">
    <xdr:from>
      <xdr:col>8</xdr:col>
      <xdr:colOff>55125</xdr:colOff>
      <xdr:row>4</xdr:row>
      <xdr:rowOff>73140</xdr:rowOff>
    </xdr:from>
    <xdr:to>
      <xdr:col>8</xdr:col>
      <xdr:colOff>67005</xdr:colOff>
      <xdr:row>4</xdr:row>
      <xdr:rowOff>84186</xdr:rowOff>
    </xdr:to>
    <mc:AlternateContent xmlns:mc="http://schemas.openxmlformats.org/markup-compatibility/2006" xmlns:xdr14="http://schemas.microsoft.com/office/excel/2010/spreadsheetDrawing">
      <mc:Choice Requires="xdr14">
        <xdr:contentPart xmlns:r="http://schemas.openxmlformats.org/officeDocument/2006/relationships" r:id="rId3">
          <xdr14:nvContentPartPr>
            <xdr14:cNvPr id="3" name="Ink 2">
              <a:extLst>
                <a:ext uri="{FF2B5EF4-FFF2-40B4-BE49-F238E27FC236}">
                  <a16:creationId xmlns:a16="http://schemas.microsoft.com/office/drawing/2014/main" id="{7DB78A88-A5F7-42B9-A6E4-2B1511FFC0F4}"/>
                </a:ext>
              </a:extLst>
            </xdr14:cNvPr>
            <xdr14:cNvContentPartPr/>
          </xdr14:nvContentPartPr>
          <xdr14:nvPr macro=""/>
          <xdr14:xfrm>
            <a:off x="5455800" y="1025640"/>
            <a:ext cx="11880" cy="3240"/>
          </xdr14:xfrm>
        </xdr:contentPart>
      </mc:Choice>
      <mc:Fallback xmlns="">
        <xdr:pic>
          <xdr:nvPicPr>
            <xdr:cNvPr id="2" name="Ink 1">
              <a:extLst>
                <a:ext uri="{FF2B5EF4-FFF2-40B4-BE49-F238E27FC236}">
                  <a16:creationId xmlns:a16="http://schemas.microsoft.com/office/drawing/2014/main" id="{247430A2-2A4D-47BC-8C89-F6A9C3E62E69}"/>
                </a:ext>
              </a:extLst>
            </xdr:cNvPr>
            <xdr:cNvPicPr/>
          </xdr:nvPicPr>
          <xdr:blipFill>
            <a:blip xmlns:r="http://schemas.openxmlformats.org/officeDocument/2006/relationships" r:embed="rId2"/>
            <a:stretch>
              <a:fillRect/>
            </a:stretch>
          </xdr:blipFill>
          <xdr:spPr>
            <a:xfrm>
              <a:off x="5438160" y="1007640"/>
              <a:ext cx="47520" cy="38880"/>
            </a:xfrm>
            <a:prstGeom prst="rect">
              <a:avLst/>
            </a:prstGeom>
          </xdr:spPr>
        </xdr:pic>
      </mc:Fallback>
    </mc:AlternateContent>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nances/Finance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15"/>
      <sheetName val="2016"/>
      <sheetName val="2017"/>
      <sheetName val="2018"/>
      <sheetName val="2019"/>
      <sheetName val="Mortgage"/>
      <sheetName val="Cash Projection"/>
      <sheetName val="Cash Projection (2)"/>
      <sheetName val="Net Worth"/>
      <sheetName val="Retirement (70)"/>
      <sheetName val="Retirement (67)"/>
      <sheetName val="Retirement (65)"/>
      <sheetName val="Retirement (62)"/>
      <sheetName val="Retirement (60)"/>
      <sheetName val="401k"/>
      <sheetName val="401k Chart"/>
      <sheetName val="401k Chart (Log)"/>
      <sheetName val="Model 3"/>
      <sheetName val="Model 3 Summary"/>
      <sheetName val="3 Bucket Model"/>
      <sheetName val="2 Bucket Model (@60)"/>
      <sheetName val="dow"/>
      <sheetName val="dow (since 1945)"/>
      <sheetName val="dow graph"/>
      <sheetName val="Social Security Estimates"/>
      <sheetName val="Jeep"/>
    </sheetNames>
    <sheetDataSet>
      <sheetData sheetId="0"/>
      <sheetData sheetId="1"/>
      <sheetData sheetId="2"/>
      <sheetData sheetId="3"/>
      <sheetData sheetId="4"/>
      <sheetData sheetId="5"/>
      <sheetData sheetId="6"/>
      <sheetData sheetId="7"/>
      <sheetData sheetId="8"/>
      <sheetData sheetId="9">
        <row r="4">
          <cell r="T4">
            <v>0.03</v>
          </cell>
        </row>
        <row r="7">
          <cell r="T7">
            <v>0.17249999999999999</v>
          </cell>
        </row>
      </sheetData>
      <sheetData sheetId="10"/>
      <sheetData sheetId="11"/>
      <sheetData sheetId="12"/>
      <sheetData sheetId="13"/>
      <sheetData sheetId="14"/>
      <sheetData sheetId="17"/>
      <sheetData sheetId="18"/>
      <sheetData sheetId="19"/>
      <sheetData sheetId="20"/>
      <sheetData sheetId="21"/>
      <sheetData sheetId="22"/>
      <sheetData sheetId="23"/>
      <sheetData sheetId="24"/>
      <sheetData sheetId="25"/>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channel name="OA" type="integer" max="360" units="deg"/>
          <inkml:channel name="OE" type="integer" max="90" units="deg"/>
        </inkml:traceFormat>
        <inkml:channelProperties>
          <inkml:channelProperty channel="X" name="resolution" value="1000" units="1/cm"/>
          <inkml:channelProperty channel="Y" name="resolution" value="1000" units="1/cm"/>
          <inkml:channelProperty channel="F" name="resolution" value="0" units="1/dev"/>
          <inkml:channelProperty channel="OA" name="resolution" value="1000" units="1/deg"/>
          <inkml:channelProperty channel="OE" name="resolution" value="1000" units="1/deg"/>
        </inkml:channelProperties>
      </inkml:inkSource>
      <inkml:timestamp xml:id="ts0" timeString="2019-06-20T18:32:32.264"/>
    </inkml:context>
    <inkml:brush xml:id="br0">
      <inkml:brushProperty name="width" value="0.1" units="cm"/>
      <inkml:brushProperty name="height" value="0.1" units="cm"/>
      <inkml:brushProperty name="color" value="#E71224"/>
    </inkml:brush>
  </inkml:definitions>
  <inkml:trace contextRef="#ctx0" brushRef="#br0">1 0 11024 0 0,'0'0'240'0'0,"0"0"48"0"0,0 0 16 0 0,0 0 16 0 0,5 4-256 0 0,3-4-64 0 0,2 4 0 0 0,-1-4-4896 0 0</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channel name="OA" type="integer" max="360" units="deg"/>
          <inkml:channel name="OE" type="integer" max="90" units="deg"/>
        </inkml:traceFormat>
        <inkml:channelProperties>
          <inkml:channelProperty channel="X" name="resolution" value="1000" units="1/cm"/>
          <inkml:channelProperty channel="Y" name="resolution" value="1000" units="1/cm"/>
          <inkml:channelProperty channel="F" name="resolution" value="0" units="1/dev"/>
          <inkml:channelProperty channel="OA" name="resolution" value="1000" units="1/deg"/>
          <inkml:channelProperty channel="OE" name="resolution" value="1000" units="1/deg"/>
        </inkml:channelProperties>
      </inkml:inkSource>
      <inkml:timestamp xml:id="ts0" timeString="2019-06-25T18:11:53.392"/>
    </inkml:context>
    <inkml:brush xml:id="br0">
      <inkml:brushProperty name="width" value="0.1" units="cm"/>
      <inkml:brushProperty name="height" value="0.1" units="cm"/>
      <inkml:brushProperty name="color" value="#E71224"/>
    </inkml:brush>
  </inkml:definitions>
  <inkml:trace contextRef="#ctx0" brushRef="#br0">1 0 11024 0 0,'0'0'240'0'0,"0"0"48"0"0,0 0 16 0 0,0 0 16 0 0,5 4-256 0 0,3-4-64 0 0,2 4 0 0 0,-1-4-4896 0 0</inkml:trace>
</inkml:ink>
</file>

<file path=xl/ink/ink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channel name="OA" type="integer" max="360" units="deg"/>
          <inkml:channel name="OE" type="integer" max="90" units="deg"/>
        </inkml:traceFormat>
        <inkml:channelProperties>
          <inkml:channelProperty channel="X" name="resolution" value="1000" units="1/cm"/>
          <inkml:channelProperty channel="Y" name="resolution" value="1000" units="1/cm"/>
          <inkml:channelProperty channel="F" name="resolution" value="0" units="1/dev"/>
          <inkml:channelProperty channel="OA" name="resolution" value="1000" units="1/deg"/>
          <inkml:channelProperty channel="OE" name="resolution" value="1000" units="1/deg"/>
        </inkml:channelProperties>
      </inkml:inkSource>
      <inkml:timestamp xml:id="ts0" timeString="2019-06-26T02:31:52.733"/>
    </inkml:context>
    <inkml:brush xml:id="br0">
      <inkml:brushProperty name="width" value="0.1" units="cm"/>
      <inkml:brushProperty name="height" value="0.1" units="cm"/>
      <inkml:brushProperty name="color" value="#E71224"/>
    </inkml:brush>
  </inkml:definitions>
  <inkml:trace contextRef="#ctx0" brushRef="#br0">1 0 11024 0 0,'0'0'240'0'0,"0"0"48"0"0,0 0 16 0 0,0 0 16 0 0,5 4-256 0 0,3-4-64 0 0,2 4 0 0 0,-1-4-4896 0 0</inkml:trace>
</inkml:ink>
</file>

<file path=xl/ink/ink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channel name="OA" type="integer" max="360" units="deg"/>
          <inkml:channel name="OE" type="integer" max="90" units="deg"/>
        </inkml:traceFormat>
        <inkml:channelProperties>
          <inkml:channelProperty channel="X" name="resolution" value="1000" units="1/cm"/>
          <inkml:channelProperty channel="Y" name="resolution" value="1000" units="1/cm"/>
          <inkml:channelProperty channel="F" name="resolution" value="0" units="1/dev"/>
          <inkml:channelProperty channel="OA" name="resolution" value="1000" units="1/deg"/>
          <inkml:channelProperty channel="OE" name="resolution" value="1000" units="1/deg"/>
        </inkml:channelProperties>
      </inkml:inkSource>
      <inkml:timestamp xml:id="ts0" timeString="2019-06-26T02:32:38.313"/>
    </inkml:context>
    <inkml:brush xml:id="br0">
      <inkml:brushProperty name="width" value="0.1" units="cm"/>
      <inkml:brushProperty name="height" value="0.1" units="cm"/>
      <inkml:brushProperty name="color" value="#E71224"/>
    </inkml:brush>
  </inkml:definitions>
  <inkml:trace contextRef="#ctx0" brushRef="#br0">1 0 11024 0 0,'0'0'240'0'0,"0"0"48"0"0,0 0 16 0 0,0 0 16 0 0,5 4-256 0 0,3-4-64 0 0,2 4 0 0 0,-1-4-4896 0 0</inkml:trace>
</inkml:ink>
</file>

<file path=xl/ink/ink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channel name="OA" type="integer" max="360" units="deg"/>
          <inkml:channel name="OE" type="integer" max="90" units="deg"/>
        </inkml:traceFormat>
        <inkml:channelProperties>
          <inkml:channelProperty channel="X" name="resolution" value="1000" units="1/cm"/>
          <inkml:channelProperty channel="Y" name="resolution" value="1000" units="1/cm"/>
          <inkml:channelProperty channel="F" name="resolution" value="0" units="1/dev"/>
          <inkml:channelProperty channel="OA" name="resolution" value="1000" units="1/deg"/>
          <inkml:channelProperty channel="OE" name="resolution" value="1000" units="1/deg"/>
        </inkml:channelProperties>
      </inkml:inkSource>
      <inkml:timestamp xml:id="ts0" timeString="2019-06-26T23:25:48.854"/>
    </inkml:context>
    <inkml:brush xml:id="br0">
      <inkml:brushProperty name="width" value="0.1" units="cm"/>
      <inkml:brushProperty name="height" value="0.1" units="cm"/>
      <inkml:brushProperty name="color" value="#E71224"/>
    </inkml:brush>
  </inkml:definitions>
  <inkml:trace contextRef="#ctx0" brushRef="#br0">1 0 11024 0 0,'0'0'240'0'0,"0"0"48"0"0,0 0 16 0 0,0 0 16 0 0,5 4-256 0 0,3-4-64 0 0,2 4 0 0 0,-1-4-4896 0 0</inkml:trace>
</inkml:ink>
</file>

<file path=xl/ink/ink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channel name="OA" type="integer" max="360" units="deg"/>
          <inkml:channel name="OE" type="integer" max="90" units="deg"/>
        </inkml:traceFormat>
        <inkml:channelProperties>
          <inkml:channelProperty channel="X" name="resolution" value="1000" units="1/cm"/>
          <inkml:channelProperty channel="Y" name="resolution" value="1000" units="1/cm"/>
          <inkml:channelProperty channel="F" name="resolution" value="0" units="1/dev"/>
          <inkml:channelProperty channel="OA" name="resolution" value="1000" units="1/deg"/>
          <inkml:channelProperty channel="OE" name="resolution" value="1000" units="1/deg"/>
        </inkml:channelProperties>
      </inkml:inkSource>
      <inkml:timestamp xml:id="ts0" timeString="2019-06-27T23:52:58.239"/>
    </inkml:context>
    <inkml:brush xml:id="br0">
      <inkml:brushProperty name="width" value="0.1" units="cm"/>
      <inkml:brushProperty name="height" value="0.1" units="cm"/>
      <inkml:brushProperty name="color" value="#E71224"/>
    </inkml:brush>
  </inkml:definitions>
  <inkml:trace contextRef="#ctx0" brushRef="#br0">1 0 11024 0 0,'0'0'240'0'0,"0"0"48"0"0,0 0 16 0 0,0 0 16 0 0,5 4-256 0 0,3-4-64 0 0,2 4 0 0 0,-1-4-4896 0 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9B093-36BF-48AB-8940-58D8475789F7}">
  <dimension ref="A1:AH122"/>
  <sheetViews>
    <sheetView zoomScale="86" workbookViewId="0">
      <pane xSplit="2" ySplit="2" topLeftCell="U3" activePane="bottomRight" state="frozen"/>
      <selection pane="topRight" activeCell="C1" sqref="C1"/>
      <selection pane="bottomLeft" activeCell="A3" sqref="A3"/>
      <selection pane="bottomRight" activeCell="W9" sqref="W9"/>
    </sheetView>
  </sheetViews>
  <sheetFormatPr defaultRowHeight="14.25" x14ac:dyDescent="0.45"/>
  <cols>
    <col min="1" max="1" width="6.3984375" customWidth="1"/>
    <col min="2" max="2" width="6.59765625" customWidth="1"/>
    <col min="4" max="6" width="11.59765625" customWidth="1"/>
    <col min="8" max="9" width="10.86328125" customWidth="1"/>
    <col min="11" max="11" width="11.6640625" customWidth="1"/>
    <col min="12" max="12" width="11.6640625" style="9" customWidth="1"/>
    <col min="13" max="13" width="11.6640625" customWidth="1"/>
    <col min="14" max="14" width="11.6640625" style="9" customWidth="1"/>
    <col min="15" max="17" width="11.6640625" customWidth="1"/>
    <col min="18" max="18" width="11.6640625" style="9" customWidth="1"/>
    <col min="19" max="19" width="12.46484375" customWidth="1"/>
    <col min="20" max="20" width="11.1328125" style="10" customWidth="1"/>
    <col min="22" max="22" width="27.53125" customWidth="1"/>
    <col min="23" max="23" width="12.1328125" bestFit="1" customWidth="1"/>
    <col min="29" max="29" width="10" style="9" customWidth="1"/>
    <col min="33" max="33" width="9.06640625" style="76"/>
    <col min="34" max="34" width="9.06640625" style="13"/>
  </cols>
  <sheetData>
    <row r="1" spans="1:34" ht="18" x14ac:dyDescent="0.55000000000000004">
      <c r="A1" s="80" t="s">
        <v>0</v>
      </c>
      <c r="B1" s="80"/>
      <c r="D1" s="80" t="s">
        <v>1</v>
      </c>
      <c r="E1" s="80"/>
      <c r="F1" s="80"/>
      <c r="H1" s="80" t="s">
        <v>2</v>
      </c>
      <c r="I1" s="80"/>
      <c r="K1" s="80" t="s">
        <v>3</v>
      </c>
      <c r="L1" s="80"/>
      <c r="M1" s="80"/>
      <c r="N1" s="80"/>
      <c r="O1" s="80"/>
      <c r="P1" s="80"/>
      <c r="Q1" s="80"/>
      <c r="R1" s="80"/>
      <c r="S1" s="80"/>
      <c r="T1" s="80"/>
      <c r="V1" s="80" t="s">
        <v>4</v>
      </c>
      <c r="W1" s="80"/>
      <c r="X1" s="78"/>
      <c r="Y1" s="79" t="s">
        <v>50</v>
      </c>
      <c r="Z1" s="79"/>
      <c r="AA1" s="79"/>
      <c r="AB1" s="79"/>
      <c r="AC1" s="79"/>
      <c r="AE1" s="80" t="s">
        <v>48</v>
      </c>
      <c r="AF1" s="80"/>
      <c r="AG1" s="80"/>
      <c r="AH1" s="80"/>
    </row>
    <row r="2" spans="1:34" s="4" customFormat="1" ht="28.5" x14ac:dyDescent="0.45">
      <c r="A2" s="1" t="s">
        <v>5</v>
      </c>
      <c r="B2" s="1" t="s">
        <v>6</v>
      </c>
      <c r="C2" s="1"/>
      <c r="D2" s="2" t="s">
        <v>7</v>
      </c>
      <c r="E2" s="3" t="s">
        <v>8</v>
      </c>
      <c r="F2" s="3" t="s">
        <v>9</v>
      </c>
      <c r="H2" s="3" t="s">
        <v>10</v>
      </c>
      <c r="I2" s="3" t="s">
        <v>11</v>
      </c>
      <c r="K2" s="3" t="s">
        <v>12</v>
      </c>
      <c r="L2" s="5" t="s">
        <v>13</v>
      </c>
      <c r="M2" s="3" t="s">
        <v>14</v>
      </c>
      <c r="N2" s="5" t="s">
        <v>15</v>
      </c>
      <c r="O2" s="3" t="s">
        <v>14</v>
      </c>
      <c r="P2" s="3" t="s">
        <v>16</v>
      </c>
      <c r="Q2" s="3" t="s">
        <v>17</v>
      </c>
      <c r="R2" s="5" t="s">
        <v>18</v>
      </c>
      <c r="S2" s="3" t="s">
        <v>19</v>
      </c>
      <c r="T2" s="6" t="s">
        <v>20</v>
      </c>
      <c r="V2" s="95" t="s">
        <v>21</v>
      </c>
      <c r="W2" s="95"/>
      <c r="Y2" s="7" t="s">
        <v>22</v>
      </c>
      <c r="Z2" s="7" t="s">
        <v>46</v>
      </c>
      <c r="AA2" s="7" t="s">
        <v>47</v>
      </c>
      <c r="AB2" s="7" t="s">
        <v>49</v>
      </c>
      <c r="AC2" s="7"/>
      <c r="AE2" s="73" t="s">
        <v>23</v>
      </c>
      <c r="AF2" s="73"/>
      <c r="AG2" s="74">
        <v>1</v>
      </c>
      <c r="AH2" s="75"/>
    </row>
    <row r="3" spans="1:34" x14ac:dyDescent="0.45">
      <c r="A3" s="8">
        <v>55</v>
      </c>
      <c r="B3" s="8">
        <v>2019</v>
      </c>
      <c r="C3" s="8"/>
      <c r="D3" s="14">
        <f>W5/(1-W7)</f>
        <v>48338.368580060422</v>
      </c>
      <c r="V3" s="11" t="s">
        <v>24</v>
      </c>
      <c r="W3" s="12">
        <f>'[1]Retirement (70)'!$T$4</f>
        <v>0.03</v>
      </c>
      <c r="Y3" s="13"/>
      <c r="AE3">
        <v>1901</v>
      </c>
      <c r="AF3" s="13">
        <v>-8.6897090412028977E-2</v>
      </c>
      <c r="AG3" s="76">
        <f>AG2*(1+AF3)</f>
        <v>0.91310290958797102</v>
      </c>
      <c r="AH3" s="13">
        <f>POWER(AG$120/AG2,1/ROWS(AG2:AG$119))-1</f>
        <v>5.3245878760715293E-2</v>
      </c>
    </row>
    <row r="4" spans="1:34" x14ac:dyDescent="0.45">
      <c r="A4" s="8">
        <f t="shared" ref="A4:B6" si="0">A3+1</f>
        <v>56</v>
      </c>
      <c r="B4" s="8">
        <f t="shared" si="0"/>
        <v>2020</v>
      </c>
      <c r="C4" s="8"/>
      <c r="D4" s="14">
        <f t="shared" ref="D4:D6" si="1">D3*(1+W$3)</f>
        <v>49788.519637462239</v>
      </c>
      <c r="V4" s="9" t="s">
        <v>25</v>
      </c>
      <c r="W4" s="15">
        <v>22000</v>
      </c>
      <c r="Y4" s="13"/>
      <c r="AE4">
        <f>AE3+1</f>
        <v>1902</v>
      </c>
      <c r="AF4" s="13">
        <v>-4.2771599657825954E-3</v>
      </c>
      <c r="AG4" s="76">
        <f t="shared" ref="AG4:AG67" si="2">AG3*(1+AF4)</f>
        <v>0.9091974223784417</v>
      </c>
      <c r="AH4" s="13">
        <f>POWER(AG$120/AG3,1/ROWS(AG3:AG$119))-1</f>
        <v>5.4532014026177134E-2</v>
      </c>
    </row>
    <row r="5" spans="1:34" x14ac:dyDescent="0.45">
      <c r="A5" s="8">
        <f t="shared" si="0"/>
        <v>57</v>
      </c>
      <c r="B5" s="8">
        <f t="shared" si="0"/>
        <v>2021</v>
      </c>
      <c r="C5" s="8"/>
      <c r="D5" s="14">
        <f t="shared" si="1"/>
        <v>51282.175226586107</v>
      </c>
      <c r="V5" s="9" t="s">
        <v>26</v>
      </c>
      <c r="W5" s="15">
        <v>40000</v>
      </c>
      <c r="Y5" s="13"/>
      <c r="AE5">
        <f t="shared" ref="AE5:AE68" si="3">AE4+1</f>
        <v>1903</v>
      </c>
      <c r="AF5" s="13">
        <v>-0.23603951890034369</v>
      </c>
      <c r="AG5" s="76">
        <f t="shared" si="2"/>
        <v>0.69459090021480174</v>
      </c>
      <c r="AH5" s="13">
        <f>POWER(AG$120/AG4,1/ROWS(AG4:AG$119))-1</f>
        <v>5.5053803819163249E-2</v>
      </c>
    </row>
    <row r="6" spans="1:34" x14ac:dyDescent="0.45">
      <c r="A6" s="8">
        <f t="shared" si="0"/>
        <v>58</v>
      </c>
      <c r="B6" s="8">
        <f t="shared" si="0"/>
        <v>2022</v>
      </c>
      <c r="C6" s="8"/>
      <c r="D6" s="14">
        <f t="shared" si="1"/>
        <v>52820.640483383693</v>
      </c>
      <c r="V6" s="9" t="s">
        <v>27</v>
      </c>
      <c r="W6" s="16">
        <f>$W$5</f>
        <v>40000</v>
      </c>
      <c r="Y6" s="13"/>
      <c r="AE6">
        <f t="shared" si="3"/>
        <v>1904</v>
      </c>
      <c r="AF6" s="13">
        <v>0.4262018554962046</v>
      </c>
      <c r="AG6" s="76">
        <f t="shared" si="2"/>
        <v>0.99062683069712931</v>
      </c>
      <c r="AH6" s="13">
        <f>POWER(AG$120/AG5,1/ROWS(AG5:AG$119))-1</f>
        <v>5.8019739292709538E-2</v>
      </c>
    </row>
    <row r="7" spans="1:34" x14ac:dyDescent="0.45">
      <c r="A7" s="8">
        <f t="shared" ref="A7:B7" si="4">A6+1</f>
        <v>59</v>
      </c>
      <c r="B7" s="8">
        <f t="shared" si="4"/>
        <v>2023</v>
      </c>
      <c r="C7" s="8"/>
      <c r="D7" s="14">
        <f t="shared" ref="D7:D12" si="5">D6*(1+W$3)</f>
        <v>54405.259697885209</v>
      </c>
      <c r="V7" s="9" t="s">
        <v>28</v>
      </c>
      <c r="W7" s="20">
        <f>'[1]Retirement (70)'!$T$7</f>
        <v>0.17249999999999999</v>
      </c>
      <c r="AE7">
        <f t="shared" si="3"/>
        <v>1905</v>
      </c>
      <c r="AF7" s="13">
        <v>0.3784742755765822</v>
      </c>
      <c r="AG7" s="76">
        <f t="shared" si="2"/>
        <v>1.3655536028119508</v>
      </c>
      <c r="AH7" s="13">
        <f>POWER(AG$120/AG6,1/ROWS(AG6:AG$119))-1</f>
        <v>5.5251949319212956E-2</v>
      </c>
    </row>
    <row r="8" spans="1:34" x14ac:dyDescent="0.45">
      <c r="A8" s="8">
        <f t="shared" ref="A8:B8" si="6">A7+1</f>
        <v>60</v>
      </c>
      <c r="B8" s="8">
        <f t="shared" si="6"/>
        <v>2024</v>
      </c>
      <c r="C8" s="8"/>
      <c r="D8" s="14">
        <f t="shared" si="5"/>
        <v>56037.417488821768</v>
      </c>
      <c r="V8" s="9" t="s">
        <v>29</v>
      </c>
      <c r="W8" s="30">
        <v>0.11</v>
      </c>
      <c r="AD8" s="13"/>
      <c r="AE8">
        <f t="shared" si="3"/>
        <v>1906</v>
      </c>
      <c r="AF8" s="13">
        <v>-2.2880022880022999E-2</v>
      </c>
      <c r="AG8" s="76">
        <f t="shared" si="2"/>
        <v>1.3343097051357156</v>
      </c>
      <c r="AH8" s="13">
        <f>POWER(AG$120/AG7,1/ROWS(AG7:AG$119))-1</f>
        <v>5.275966758652606E-2</v>
      </c>
    </row>
    <row r="9" spans="1:34" x14ac:dyDescent="0.45">
      <c r="A9" s="8">
        <f t="shared" ref="A9:B9" si="7">A8+1</f>
        <v>61</v>
      </c>
      <c r="B9" s="8">
        <f t="shared" si="7"/>
        <v>2025</v>
      </c>
      <c r="C9" s="8"/>
      <c r="D9" s="14">
        <f t="shared" si="5"/>
        <v>57718.540013486425</v>
      </c>
      <c r="V9" s="9" t="s">
        <v>30</v>
      </c>
      <c r="W9" s="30">
        <v>0.02</v>
      </c>
      <c r="AD9" s="13"/>
      <c r="AE9">
        <f t="shared" si="3"/>
        <v>1907</v>
      </c>
      <c r="AF9" s="13">
        <v>-0.37728669691204453</v>
      </c>
      <c r="AG9" s="76">
        <f t="shared" si="2"/>
        <v>0.83089240382737739</v>
      </c>
      <c r="AH9" s="13">
        <f>POWER(AG$120/AG8,1/ROWS(AG8:AG$119))-1</f>
        <v>5.3460745630512063E-2</v>
      </c>
    </row>
    <row r="10" spans="1:34" x14ac:dyDescent="0.45">
      <c r="A10" s="8">
        <f t="shared" ref="A10:B10" si="8">A9+1</f>
        <v>62</v>
      </c>
      <c r="B10" s="8">
        <f t="shared" si="8"/>
        <v>2026</v>
      </c>
      <c r="C10" s="8"/>
      <c r="D10" s="14">
        <f t="shared" si="5"/>
        <v>59450.096213891018</v>
      </c>
      <c r="V10" s="9" t="s">
        <v>31</v>
      </c>
      <c r="W10" s="30">
        <v>1E-3</v>
      </c>
      <c r="AD10" s="13"/>
      <c r="AE10">
        <f t="shared" si="3"/>
        <v>1908</v>
      </c>
      <c r="AF10" s="13">
        <v>0.46627497062279688</v>
      </c>
      <c r="AG10" s="76">
        <f t="shared" si="2"/>
        <v>1.2183167350126929</v>
      </c>
      <c r="AH10" s="13">
        <f>POWER(AG$120/AG9,1/ROWS(AG9:AG$119))-1</f>
        <v>5.846228130657094E-2</v>
      </c>
    </row>
    <row r="11" spans="1:34" x14ac:dyDescent="0.45">
      <c r="A11" s="8">
        <f t="shared" ref="A11:B11" si="9">A10+1</f>
        <v>63</v>
      </c>
      <c r="B11" s="8">
        <f t="shared" si="9"/>
        <v>2027</v>
      </c>
      <c r="C11" s="8"/>
      <c r="D11" s="14">
        <f t="shared" si="5"/>
        <v>61233.599100307751</v>
      </c>
      <c r="V11" s="9" t="s">
        <v>32</v>
      </c>
      <c r="W11" s="16">
        <v>1000000</v>
      </c>
      <c r="AD11" s="13"/>
      <c r="AE11">
        <f t="shared" si="3"/>
        <v>1909</v>
      </c>
      <c r="AF11" s="13">
        <v>0.14986376021798353</v>
      </c>
      <c r="AG11" s="76">
        <f t="shared" si="2"/>
        <v>1.4008982620581916</v>
      </c>
      <c r="AH11" s="13">
        <f>POWER(AG$120/AG10,1/ROWS(AG10:AG$119))-1</f>
        <v>5.533091061017692E-2</v>
      </c>
    </row>
    <row r="12" spans="1:34" x14ac:dyDescent="0.45">
      <c r="A12" s="8">
        <f t="shared" ref="A12:B12" si="10">A11+1</f>
        <v>64</v>
      </c>
      <c r="B12" s="8">
        <f t="shared" si="10"/>
        <v>2028</v>
      </c>
      <c r="C12" s="8"/>
      <c r="D12" s="14">
        <f t="shared" si="5"/>
        <v>63070.607073316984</v>
      </c>
      <c r="F12" s="17"/>
      <c r="H12" s="17">
        <f t="shared" ref="H12:H54" si="11">SUM(F13:F14)</f>
        <v>131874.33232959849</v>
      </c>
      <c r="I12" s="17">
        <f t="shared" ref="I12:I54" si="12">SUM(F15:F17)</f>
        <v>213021.59879892963</v>
      </c>
      <c r="L12" s="18">
        <f>M12</f>
        <v>131874.33232959849</v>
      </c>
      <c r="M12" s="17">
        <f>H12</f>
        <v>131874.33232959849</v>
      </c>
      <c r="N12" s="19">
        <f>O12-M12</f>
        <v>213021.5987989296</v>
      </c>
      <c r="O12" s="17">
        <f>H12+I12</f>
        <v>344895.93112852809</v>
      </c>
      <c r="P12" s="17"/>
      <c r="Q12" s="17"/>
      <c r="R12" s="19">
        <f>W$11-O12</f>
        <v>655104.06887147191</v>
      </c>
      <c r="S12" s="17">
        <f>L12+N12+R12</f>
        <v>1000000</v>
      </c>
      <c r="V12" s="9"/>
      <c r="W12" s="16"/>
      <c r="AD12" s="13"/>
      <c r="AE12">
        <f t="shared" si="3"/>
        <v>1910</v>
      </c>
      <c r="AF12" s="13">
        <v>-0.17814329523278494</v>
      </c>
      <c r="AG12" s="76">
        <f t="shared" si="2"/>
        <v>1.1513376293692639</v>
      </c>
      <c r="AH12" s="13">
        <f>POWER(AG$120/AG11,1/ROWS(AG11:AG$119))-1</f>
        <v>5.4500633011593802E-2</v>
      </c>
    </row>
    <row r="13" spans="1:34" x14ac:dyDescent="0.45">
      <c r="A13" s="22">
        <f t="shared" ref="A13:A24" si="13">A12+1</f>
        <v>65</v>
      </c>
      <c r="B13" s="22">
        <f t="shared" ref="B13:B24" si="14">B12+1</f>
        <v>2029</v>
      </c>
      <c r="C13" s="22"/>
      <c r="D13" s="23">
        <f t="shared" ref="D13:D32" si="15">D12*(1+W$3)</f>
        <v>64962.725285516492</v>
      </c>
      <c r="E13" s="24"/>
      <c r="F13" s="24">
        <f t="shared" ref="F13:F54" si="16">D13-E13</f>
        <v>64962.725285516492</v>
      </c>
      <c r="G13" s="25"/>
      <c r="H13" s="24">
        <f t="shared" si="11"/>
        <v>135830.56229948642</v>
      </c>
      <c r="I13" s="24">
        <f t="shared" si="12"/>
        <v>204331.12217020214</v>
      </c>
      <c r="J13" s="25"/>
      <c r="K13" s="24">
        <f>MIN(F13, L12+M13)</f>
        <v>64962.725285516492</v>
      </c>
      <c r="L13" s="26">
        <f t="shared" ref="L13:L54" si="17">(L12+M13-K13)*(1+W$10)</f>
        <v>135966.39286178589</v>
      </c>
      <c r="M13" s="24">
        <f>MIN(H13-L12+F13,N12+O13)</f>
        <v>68918.955255404435</v>
      </c>
      <c r="N13" s="28">
        <f t="shared" ref="N13:N54" si="18">(N12+O13-M13)*(1+W$9)</f>
        <v>208417.74461360616</v>
      </c>
      <c r="O13" s="24">
        <f>MIN(I13-N12+(H13-L12+F13),R12)-P13</f>
        <v>60228.478626676981</v>
      </c>
      <c r="P13" s="24"/>
      <c r="Q13" s="27"/>
      <c r="R13" s="28">
        <f t="shared" ref="R13:R54" si="19">(R12-O13)*(1+W$8+Q13)</f>
        <v>660311.90517172252</v>
      </c>
      <c r="S13" s="24">
        <f t="shared" ref="S13:S54" si="20">L13+N13+R13</f>
        <v>1004696.0426471146</v>
      </c>
      <c r="T13" s="29">
        <f>K13/(MAX(S12,0.001))</f>
        <v>6.4962725285516498E-2</v>
      </c>
      <c r="V13" s="11" t="s">
        <v>37</v>
      </c>
      <c r="W13" s="16">
        <f>$W$4*POWER(1+$W$3, 15)</f>
        <v>34275.283165216817</v>
      </c>
      <c r="Y13" s="21"/>
      <c r="Z13" s="9">
        <v>1901</v>
      </c>
      <c r="AD13" s="13"/>
      <c r="AE13">
        <f t="shared" si="3"/>
        <v>1911</v>
      </c>
      <c r="AF13" s="13">
        <v>2.035278154681075E-3</v>
      </c>
      <c r="AG13" s="76">
        <f t="shared" si="2"/>
        <v>1.1536809216949815</v>
      </c>
      <c r="AH13" s="13">
        <f>POWER(AG$120/AG12,1/ROWS(AG12:AG$119))-1</f>
        <v>5.6937158271731958E-2</v>
      </c>
    </row>
    <row r="14" spans="1:34" x14ac:dyDescent="0.45">
      <c r="A14" s="8">
        <f t="shared" si="13"/>
        <v>66</v>
      </c>
      <c r="B14" s="8">
        <f t="shared" si="14"/>
        <v>2030</v>
      </c>
      <c r="C14" s="8"/>
      <c r="D14" s="14">
        <f t="shared" si="15"/>
        <v>66911.607044081989</v>
      </c>
      <c r="E14" s="17"/>
      <c r="F14" s="17">
        <f t="shared" si="16"/>
        <v>66911.607044081989</v>
      </c>
      <c r="H14" s="17">
        <f t="shared" si="11"/>
        <v>139905.47916847104</v>
      </c>
      <c r="I14" s="17">
        <f t="shared" si="12"/>
        <v>180751.24038769829</v>
      </c>
      <c r="K14" s="17">
        <f t="shared" ref="K14:K54" si="21">MIN(F14, L13+M14)</f>
        <v>66911.607044081989</v>
      </c>
      <c r="L14" s="18">
        <f t="shared" si="17"/>
        <v>140045.3846476395</v>
      </c>
      <c r="M14" s="17">
        <f t="shared" ref="M14:M54" si="22">MIN(H14-L13+F14,N13+O14)</f>
        <v>70850.693350767135</v>
      </c>
      <c r="N14" s="19">
        <f t="shared" si="18"/>
        <v>184366.26519545226</v>
      </c>
      <c r="O14" s="17">
        <f t="shared" ref="O14:O54" si="23">MIN(I14-N13+(H14-L13+F14),R13)-P14</f>
        <v>43184.189124859258</v>
      </c>
      <c r="P14" s="17"/>
      <c r="Q14" s="13"/>
      <c r="R14" s="19">
        <f t="shared" si="19"/>
        <v>685011.76481201826</v>
      </c>
      <c r="S14" s="17">
        <f t="shared" si="20"/>
        <v>1009423.41465511</v>
      </c>
      <c r="T14" s="10">
        <f t="shared" ref="T14:T54" si="24">K14/(MAX(S13,0.001))</f>
        <v>6.6598855976168853E-2</v>
      </c>
      <c r="V14" s="9" t="s">
        <v>33</v>
      </c>
      <c r="W14" s="47">
        <v>0.88</v>
      </c>
      <c r="Y14" s="27">
        <f ca="1">_xlfn.NORM.INV(RAND(), 0,0.04775)</f>
        <v>-8.2584955921271349E-3</v>
      </c>
      <c r="Z14" s="27">
        <f t="shared" ref="Z14:Z45" ca="1" si="25">OFFSET($AF$2,$Z$13+ROW($A1)-1901,0,1,1)</f>
        <v>-8.6897090412028977E-2</v>
      </c>
      <c r="AA14" s="27">
        <f ca="1">OFFSET($AF$3,RANDBETWEEN(1945,2018)-1901,0,1,1)</f>
        <v>2.2573839662447304E-2</v>
      </c>
      <c r="AB14" s="27">
        <f t="shared" ref="AB14:AB23" ca="1" si="26">OFFSET($AF$2,$AC$14+ROW($A1)-1901,0,1,1)</f>
        <v>0.22583565009374795</v>
      </c>
      <c r="AC14" s="9">
        <f ca="1">RANDBETWEEN(1945, 2009)</f>
        <v>1986</v>
      </c>
      <c r="AD14" s="13"/>
      <c r="AE14">
        <f t="shared" si="3"/>
        <v>1912</v>
      </c>
      <c r="AF14" s="13">
        <v>7.7183480027081863E-2</v>
      </c>
      <c r="AG14" s="76">
        <f t="shared" si="2"/>
        <v>1.2427260300722516</v>
      </c>
      <c r="AH14" s="13">
        <f>POWER(AG$120/AG13,1/ROWS(AG13:AG$119))-1</f>
        <v>5.7464197918986049E-2</v>
      </c>
    </row>
    <row r="15" spans="1:34" x14ac:dyDescent="0.45">
      <c r="A15" s="31">
        <f t="shared" si="13"/>
        <v>67</v>
      </c>
      <c r="B15" s="31">
        <f t="shared" si="14"/>
        <v>2031</v>
      </c>
      <c r="C15" s="31"/>
      <c r="D15" s="32">
        <f t="shared" si="15"/>
        <v>68918.955255404449</v>
      </c>
      <c r="E15" s="34"/>
      <c r="F15" s="33">
        <f t="shared" si="16"/>
        <v>68918.955255404449</v>
      </c>
      <c r="G15" s="34"/>
      <c r="H15" s="33">
        <f t="shared" si="11"/>
        <v>144102.64354352519</v>
      </c>
      <c r="I15" s="33">
        <f t="shared" si="12"/>
        <v>156463.96215171932</v>
      </c>
      <c r="J15" s="34"/>
      <c r="K15" s="33">
        <f t="shared" si="21"/>
        <v>68918.955255404449</v>
      </c>
      <c r="L15" s="35">
        <f t="shared" si="17"/>
        <v>144246.7461870687</v>
      </c>
      <c r="M15" s="33">
        <f t="shared" si="22"/>
        <v>72976.214151290143</v>
      </c>
      <c r="N15" s="37">
        <f t="shared" si="18"/>
        <v>159593.24139475371</v>
      </c>
      <c r="O15" s="33">
        <f t="shared" si="23"/>
        <v>45073.9111075572</v>
      </c>
      <c r="P15" s="33"/>
      <c r="Q15" s="36"/>
      <c r="R15" s="37">
        <f t="shared" si="19"/>
        <v>710331.0176119518</v>
      </c>
      <c r="S15" s="33">
        <f t="shared" si="20"/>
        <v>1014171.0051937742</v>
      </c>
      <c r="T15" s="38">
        <f t="shared" si="24"/>
        <v>6.8275566283502565E-2</v>
      </c>
      <c r="V15" s="11" t="s">
        <v>38</v>
      </c>
      <c r="W15" s="16">
        <f>$W$13*$W$14</f>
        <v>30162.2491853908</v>
      </c>
      <c r="Y15" s="13">
        <f t="shared" ref="Y15:Y78" ca="1" si="27">_xlfn.NORM.INV(RAND(), 0,0.04775)</f>
        <v>-4.889525022321823E-2</v>
      </c>
      <c r="Z15" s="13">
        <f t="shared" ca="1" si="25"/>
        <v>-4.2771599657825954E-3</v>
      </c>
      <c r="AA15" s="13">
        <f t="shared" ref="AA15:AA78" ca="1" si="28">OFFSET($AF$3,RANDBETWEEN(1945,2018)-1901,0,1,1)</f>
        <v>4.8100949525237358E-2</v>
      </c>
      <c r="AB15" s="13">
        <f t="shared" ca="1" si="26"/>
        <v>2.2573839662447304E-2</v>
      </c>
      <c r="AD15" s="13"/>
      <c r="AE15">
        <f t="shared" si="3"/>
        <v>1913</v>
      </c>
      <c r="AF15" s="13">
        <v>-0.10339409176618475</v>
      </c>
      <c r="AG15" s="76">
        <f t="shared" si="2"/>
        <v>1.1142355008787348</v>
      </c>
      <c r="AH15" s="13">
        <f>POWER(AG$120/AG14,1/ROWS(AG14:AG$119))-1</f>
        <v>5.7279896277484088E-2</v>
      </c>
    </row>
    <row r="16" spans="1:34" x14ac:dyDescent="0.45">
      <c r="A16" s="8">
        <f t="shared" si="13"/>
        <v>68</v>
      </c>
      <c r="B16" s="8">
        <f t="shared" si="14"/>
        <v>2032</v>
      </c>
      <c r="C16" s="8"/>
      <c r="D16" s="14">
        <f t="shared" si="15"/>
        <v>70986.523913066587</v>
      </c>
      <c r="F16" s="17">
        <f t="shared" si="16"/>
        <v>70986.523913066587</v>
      </c>
      <c r="H16" s="17">
        <f t="shared" si="11"/>
        <v>133344.59825713554</v>
      </c>
      <c r="I16" s="17">
        <f t="shared" si="12"/>
        <v>146529.19016135635</v>
      </c>
      <c r="K16" s="17">
        <f t="shared" si="21"/>
        <v>70986.523913066587</v>
      </c>
      <c r="L16" s="18">
        <f t="shared" si="17"/>
        <v>133477.94285539267</v>
      </c>
      <c r="M16" s="17">
        <f t="shared" si="22"/>
        <v>60084.375983133432</v>
      </c>
      <c r="N16" s="19">
        <f t="shared" si="18"/>
        <v>149459.7739645835</v>
      </c>
      <c r="O16" s="17">
        <f t="shared" si="23"/>
        <v>47020.324749736072</v>
      </c>
      <c r="P16" s="17"/>
      <c r="Q16" s="13"/>
      <c r="R16" s="19">
        <f t="shared" si="19"/>
        <v>736274.86907705944</v>
      </c>
      <c r="S16" s="17">
        <f t="shared" si="20"/>
        <v>1019212.5858970357</v>
      </c>
      <c r="T16" s="10">
        <f t="shared" si="24"/>
        <v>6.999462965272156E-2</v>
      </c>
      <c r="Y16" s="36">
        <f t="shared" ca="1" si="27"/>
        <v>-8.6929900439598716E-3</v>
      </c>
      <c r="Z16" s="36">
        <f t="shared" ca="1" si="25"/>
        <v>-0.23603951890034369</v>
      </c>
      <c r="AA16" s="36">
        <f t="shared" ca="1" si="28"/>
        <v>0.16098276494316099</v>
      </c>
      <c r="AB16" s="36">
        <f t="shared" ca="1" si="26"/>
        <v>0.1185269238704354</v>
      </c>
      <c r="AD16" s="13"/>
      <c r="AE16">
        <f t="shared" si="3"/>
        <v>1914</v>
      </c>
      <c r="AF16" s="13">
        <v>-4.3463021381002553E-2</v>
      </c>
      <c r="AG16" s="76">
        <f t="shared" si="2"/>
        <v>1.0658074594805702</v>
      </c>
      <c r="AH16" s="13">
        <f>POWER(AG$120/AG15,1/ROWS(AG15:AG$119))-1</f>
        <v>5.8941011768395279E-2</v>
      </c>
    </row>
    <row r="17" spans="1:34" x14ac:dyDescent="0.45">
      <c r="A17" s="8">
        <f t="shared" si="13"/>
        <v>69</v>
      </c>
      <c r="B17" s="8">
        <f t="shared" si="14"/>
        <v>2033</v>
      </c>
      <c r="C17" s="8"/>
      <c r="D17" s="14">
        <f t="shared" si="15"/>
        <v>73116.11963045859</v>
      </c>
      <c r="F17" s="17">
        <f t="shared" si="16"/>
        <v>73116.11963045859</v>
      </c>
      <c r="H17" s="17">
        <f t="shared" si="11"/>
        <v>107635.12075723968</v>
      </c>
      <c r="I17" s="17">
        <f t="shared" si="12"/>
        <v>150925.06586619705</v>
      </c>
      <c r="K17" s="17">
        <f t="shared" si="21"/>
        <v>73116.11963045859</v>
      </c>
      <c r="L17" s="18">
        <f t="shared" si="17"/>
        <v>107742.75587799693</v>
      </c>
      <c r="M17" s="17">
        <f t="shared" si="22"/>
        <v>47273.297532305602</v>
      </c>
      <c r="N17" s="19">
        <f t="shared" si="18"/>
        <v>153943.56718352099</v>
      </c>
      <c r="O17" s="17">
        <f t="shared" si="23"/>
        <v>48738.589433919158</v>
      </c>
      <c r="P17" s="17"/>
      <c r="Q17" s="13"/>
      <c r="R17" s="19">
        <f t="shared" si="19"/>
        <v>763165.27040388575</v>
      </c>
      <c r="S17" s="17">
        <f t="shared" si="20"/>
        <v>1024851.5934654037</v>
      </c>
      <c r="T17" s="10">
        <f t="shared" si="24"/>
        <v>7.1737850024788677E-2</v>
      </c>
      <c r="V17" s="48" t="s">
        <v>34</v>
      </c>
      <c r="Y17" s="13">
        <f t="shared" ca="1" si="27"/>
        <v>6.9796489307220443E-3</v>
      </c>
      <c r="Z17" s="13">
        <f t="shared" ca="1" si="25"/>
        <v>0.4262018554962046</v>
      </c>
      <c r="AA17" s="13">
        <f t="shared" ca="1" si="28"/>
        <v>6.1151507927047488E-2</v>
      </c>
      <c r="AB17" s="13">
        <f t="shared" ca="1" si="26"/>
        <v>0.26957484091118689</v>
      </c>
      <c r="AD17" s="13"/>
      <c r="AE17">
        <f t="shared" si="3"/>
        <v>1915</v>
      </c>
      <c r="AF17" s="13">
        <v>0.81659948699157225</v>
      </c>
      <c r="AG17" s="76">
        <f t="shared" si="2"/>
        <v>1.9361452841241948</v>
      </c>
      <c r="AH17" s="13">
        <f>POWER(AG$120/AG16,1/ROWS(AG16:AG$119))-1</f>
        <v>5.9977093303201556E-2</v>
      </c>
    </row>
    <row r="18" spans="1:34" x14ac:dyDescent="0.45">
      <c r="A18" s="39">
        <f t="shared" si="13"/>
        <v>70</v>
      </c>
      <c r="B18" s="39">
        <f t="shared" si="14"/>
        <v>2034</v>
      </c>
      <c r="C18" s="39"/>
      <c r="D18" s="40">
        <f t="shared" si="15"/>
        <v>75309.603219372351</v>
      </c>
      <c r="E18" s="33">
        <f>W$15/2</f>
        <v>15081.1245926954</v>
      </c>
      <c r="F18" s="41">
        <f t="shared" si="16"/>
        <v>60228.478626676952</v>
      </c>
      <c r="G18" s="42"/>
      <c r="H18" s="41">
        <f t="shared" si="11"/>
        <v>96235.483525042349</v>
      </c>
      <c r="I18" s="41">
        <f t="shared" si="12"/>
        <v>155452.81784218297</v>
      </c>
      <c r="J18" s="42"/>
      <c r="K18" s="41">
        <f t="shared" si="21"/>
        <v>60228.478626676952</v>
      </c>
      <c r="L18" s="43">
        <f t="shared" si="17"/>
        <v>96331.719008567394</v>
      </c>
      <c r="M18" s="41">
        <f t="shared" si="22"/>
        <v>48721.206273722375</v>
      </c>
      <c r="N18" s="45">
        <f t="shared" si="18"/>
        <v>158561.87419902661</v>
      </c>
      <c r="O18" s="41">
        <f t="shared" si="23"/>
        <v>50230.456932384346</v>
      </c>
      <c r="P18" s="41"/>
      <c r="Q18" s="44"/>
      <c r="R18" s="45">
        <f t="shared" si="19"/>
        <v>791357.64295336674</v>
      </c>
      <c r="S18" s="41">
        <f t="shared" si="20"/>
        <v>1046251.2361609607</v>
      </c>
      <c r="T18" s="46">
        <f t="shared" si="24"/>
        <v>5.8768000177491168E-2</v>
      </c>
      <c r="V18" t="s">
        <v>35</v>
      </c>
      <c r="Y18" s="13">
        <f t="shared" ca="1" si="27"/>
        <v>-0.10873197039122605</v>
      </c>
      <c r="Z18" s="13">
        <f t="shared" ca="1" si="25"/>
        <v>0.3784742755765822</v>
      </c>
      <c r="AA18" s="13">
        <f t="shared" ca="1" si="28"/>
        <v>4.2757706330792011E-2</v>
      </c>
      <c r="AB18" s="13">
        <f t="shared" ca="1" si="26"/>
        <v>-4.3404038936510236E-2</v>
      </c>
      <c r="AD18" s="13"/>
      <c r="AE18">
        <f t="shared" si="3"/>
        <v>1916</v>
      </c>
      <c r="AF18" s="13">
        <v>-4.1855774079677333E-2</v>
      </c>
      <c r="AG18" s="76">
        <f t="shared" si="2"/>
        <v>1.8551064245264599</v>
      </c>
      <c r="AH18" s="13">
        <f>POWER(AG$120/AG17,1/ROWS(AG17:AG$119))-1</f>
        <v>5.4447587277181464E-2</v>
      </c>
    </row>
    <row r="19" spans="1:34" x14ac:dyDescent="0.45">
      <c r="A19" s="8">
        <f t="shared" si="13"/>
        <v>71</v>
      </c>
      <c r="B19" s="8">
        <f t="shared" si="14"/>
        <v>2035</v>
      </c>
      <c r="C19" s="8"/>
      <c r="D19" s="14">
        <f t="shared" si="15"/>
        <v>77568.89131595353</v>
      </c>
      <c r="E19" s="17">
        <f t="shared" ref="E19" si="29">W$15*(1+W$2)</f>
        <v>30162.2491853908</v>
      </c>
      <c r="F19" s="17">
        <f t="shared" si="16"/>
        <v>47406.64213056273</v>
      </c>
      <c r="H19" s="17">
        <f t="shared" si="11"/>
        <v>99122.548030793623</v>
      </c>
      <c r="I19" s="17">
        <f t="shared" si="12"/>
        <v>160116.40237744848</v>
      </c>
      <c r="K19" s="17">
        <f t="shared" si="21"/>
        <v>47406.64213056273</v>
      </c>
      <c r="L19" s="18">
        <f t="shared" si="17"/>
        <v>99221.6705788244</v>
      </c>
      <c r="M19" s="17">
        <f t="shared" si="22"/>
        <v>50197.471152788959</v>
      </c>
      <c r="N19" s="19">
        <f t="shared" si="18"/>
        <v>163318.73042499745</v>
      </c>
      <c r="O19" s="17">
        <f t="shared" si="23"/>
        <v>51751.999331210827</v>
      </c>
      <c r="P19" s="17"/>
      <c r="Q19" s="13"/>
      <c r="R19" s="19">
        <f t="shared" si="19"/>
        <v>820962.26442059316</v>
      </c>
      <c r="S19" s="17">
        <f t="shared" si="20"/>
        <v>1083502.6654244149</v>
      </c>
      <c r="T19" s="10">
        <f t="shared" si="24"/>
        <v>4.5310954474484792E-2</v>
      </c>
      <c r="V19" s="48" t="s">
        <v>36</v>
      </c>
      <c r="Y19" s="44">
        <f t="shared" ca="1" si="27"/>
        <v>2.2658232950755662E-2</v>
      </c>
      <c r="Z19" s="44">
        <f t="shared" ca="1" si="25"/>
        <v>-2.2880022880022999E-2</v>
      </c>
      <c r="AA19" s="44">
        <f t="shared" ca="1" si="28"/>
        <v>-7.0947825119590524E-2</v>
      </c>
      <c r="AB19" s="44">
        <f t="shared" ca="1" si="26"/>
        <v>0.20317424156130182</v>
      </c>
      <c r="AD19" s="13"/>
      <c r="AE19">
        <f t="shared" si="3"/>
        <v>1917</v>
      </c>
      <c r="AF19" s="13">
        <v>-0.21705263157894739</v>
      </c>
      <c r="AG19" s="76">
        <f t="shared" si="2"/>
        <v>1.4524506932239798</v>
      </c>
      <c r="AH19" s="13">
        <f>POWER(AG$120/AG18,1/ROWS(AG18:AG$119))-1</f>
        <v>5.5438136966548646E-2</v>
      </c>
    </row>
    <row r="20" spans="1:34" s="54" customFormat="1" x14ac:dyDescent="0.45">
      <c r="A20" s="51">
        <f t="shared" si="13"/>
        <v>72</v>
      </c>
      <c r="B20" s="51">
        <f t="shared" si="14"/>
        <v>2036</v>
      </c>
      <c r="C20" s="51"/>
      <c r="D20" s="52">
        <f t="shared" si="15"/>
        <v>79895.958055432144</v>
      </c>
      <c r="E20" s="53">
        <f t="shared" ref="E20:E54" si="30">E19*(1+W$3)</f>
        <v>31067.116660952524</v>
      </c>
      <c r="F20" s="53">
        <f t="shared" si="16"/>
        <v>48828.841394479619</v>
      </c>
      <c r="H20" s="53">
        <f t="shared" si="11"/>
        <v>102096.22447171743</v>
      </c>
      <c r="I20" s="53">
        <f t="shared" si="12"/>
        <v>164919.89444877193</v>
      </c>
      <c r="K20" s="53">
        <f t="shared" si="21"/>
        <v>48828.841394479619</v>
      </c>
      <c r="L20" s="55">
        <f t="shared" si="17"/>
        <v>102198.32069618914</v>
      </c>
      <c r="M20" s="53">
        <f t="shared" si="22"/>
        <v>51703.395287372652</v>
      </c>
      <c r="N20" s="57">
        <f t="shared" si="18"/>
        <v>168218.29233774741</v>
      </c>
      <c r="O20" s="53">
        <f t="shared" si="23"/>
        <v>53304.559311147124</v>
      </c>
      <c r="P20" s="53"/>
      <c r="Q20" s="56"/>
      <c r="R20" s="57">
        <f t="shared" si="19"/>
        <v>852100.05267148523</v>
      </c>
      <c r="S20" s="53">
        <f t="shared" si="20"/>
        <v>1122516.6657054217</v>
      </c>
      <c r="T20" s="58">
        <f t="shared" si="24"/>
        <v>4.5065732602838637E-2</v>
      </c>
      <c r="Y20" s="13">
        <f t="shared" ca="1" si="27"/>
        <v>-4.7269701522644265E-2</v>
      </c>
      <c r="Z20" s="13">
        <f t="shared" ca="1" si="25"/>
        <v>-0.37728669691204453</v>
      </c>
      <c r="AA20" s="13">
        <f t="shared" ca="1" si="28"/>
        <v>0.1458099303527296</v>
      </c>
      <c r="AB20" s="13">
        <f t="shared" ca="1" si="26"/>
        <v>4.1750820499873775E-2</v>
      </c>
      <c r="AC20" s="9"/>
      <c r="AD20" s="13"/>
      <c r="AE20">
        <f t="shared" si="3"/>
        <v>1918</v>
      </c>
      <c r="AF20" s="13">
        <v>0.10513578919064281</v>
      </c>
      <c r="AG20" s="76">
        <f t="shared" si="2"/>
        <v>1.6051552431165792</v>
      </c>
      <c r="AH20" s="13">
        <f>POWER(AG$120/AG19,1/ROWS(AG19:AG$119))-1</f>
        <v>5.8563568785041875E-2</v>
      </c>
    </row>
    <row r="21" spans="1:34" x14ac:dyDescent="0.45">
      <c r="A21" s="8">
        <f t="shared" si="13"/>
        <v>73</v>
      </c>
      <c r="B21" s="8">
        <f t="shared" si="14"/>
        <v>2037</v>
      </c>
      <c r="C21" s="8"/>
      <c r="D21" s="14">
        <f t="shared" si="15"/>
        <v>82292.836797095108</v>
      </c>
      <c r="E21" s="17">
        <f t="shared" si="30"/>
        <v>31999.1301607811</v>
      </c>
      <c r="F21" s="17">
        <f t="shared" si="16"/>
        <v>50293.706636314004</v>
      </c>
      <c r="H21" s="17">
        <f t="shared" si="11"/>
        <v>105159.11120586898</v>
      </c>
      <c r="I21" s="17">
        <f t="shared" si="12"/>
        <v>169867.49128223507</v>
      </c>
      <c r="K21" s="17">
        <f t="shared" si="21"/>
        <v>50293.706636314004</v>
      </c>
      <c r="L21" s="18">
        <f t="shared" si="17"/>
        <v>105264.27031707484</v>
      </c>
      <c r="M21" s="17">
        <f t="shared" si="22"/>
        <v>53254.497145993839</v>
      </c>
      <c r="N21" s="19">
        <f t="shared" si="18"/>
        <v>173264.84110787977</v>
      </c>
      <c r="O21" s="17">
        <f t="shared" si="23"/>
        <v>54903.696090481506</v>
      </c>
      <c r="P21" s="17"/>
      <c r="Q21" s="13"/>
      <c r="R21" s="19">
        <f t="shared" si="19"/>
        <v>884887.95580491424</v>
      </c>
      <c r="S21" s="17">
        <f t="shared" si="20"/>
        <v>1163417.0672298688</v>
      </c>
      <c r="T21" s="10">
        <f t="shared" si="24"/>
        <v>4.4804418653960912E-2</v>
      </c>
      <c r="Y21" s="56">
        <f t="shared" ca="1" si="27"/>
        <v>-5.4889323769840813E-2</v>
      </c>
      <c r="Z21" s="56">
        <f t="shared" ca="1" si="25"/>
        <v>0.46627497062279688</v>
      </c>
      <c r="AA21" s="56">
        <f t="shared" ca="1" si="28"/>
        <v>-7.0947825119590524E-2</v>
      </c>
      <c r="AB21" s="56">
        <f t="shared" ca="1" si="26"/>
        <v>0.13722698494441254</v>
      </c>
      <c r="AD21" s="13"/>
      <c r="AE21">
        <f t="shared" si="3"/>
        <v>1919</v>
      </c>
      <c r="AF21" s="13">
        <v>0.30450121654501228</v>
      </c>
      <c r="AG21" s="76">
        <f t="shared" si="2"/>
        <v>2.0939269673891827</v>
      </c>
      <c r="AH21" s="13">
        <f>POWER(AG$120/AG20,1/ROWS(AG20:AG$119))-1</f>
        <v>5.8107898656384549E-2</v>
      </c>
    </row>
    <row r="22" spans="1:34" x14ac:dyDescent="0.45">
      <c r="A22" s="8">
        <f t="shared" si="13"/>
        <v>74</v>
      </c>
      <c r="B22" s="8">
        <f t="shared" si="14"/>
        <v>2038</v>
      </c>
      <c r="C22" s="8"/>
      <c r="D22" s="14">
        <f t="shared" si="15"/>
        <v>84761.621901007966</v>
      </c>
      <c r="E22" s="17">
        <f t="shared" si="30"/>
        <v>32959.104065604537</v>
      </c>
      <c r="F22" s="17">
        <f t="shared" si="16"/>
        <v>51802.517835403429</v>
      </c>
      <c r="H22" s="17">
        <f t="shared" si="11"/>
        <v>108313.88454204504</v>
      </c>
      <c r="I22" s="17">
        <f t="shared" si="12"/>
        <v>174963.51602070214</v>
      </c>
      <c r="K22" s="17">
        <f t="shared" si="21"/>
        <v>51802.517835403429</v>
      </c>
      <c r="L22" s="18">
        <f t="shared" si="17"/>
        <v>108422.19842658706</v>
      </c>
      <c r="M22" s="17">
        <f t="shared" si="22"/>
        <v>54852.132060373624</v>
      </c>
      <c r="N22" s="19">
        <f t="shared" si="18"/>
        <v>178462.78634111618</v>
      </c>
      <c r="O22" s="17">
        <f t="shared" si="23"/>
        <v>56550.806973195999</v>
      </c>
      <c r="P22" s="17"/>
      <c r="Q22" s="13"/>
      <c r="R22" s="19">
        <f t="shared" si="19"/>
        <v>919454.23520320735</v>
      </c>
      <c r="S22" s="17">
        <f t="shared" si="20"/>
        <v>1206339.2199709106</v>
      </c>
      <c r="T22" s="10">
        <f t="shared" si="24"/>
        <v>4.4526180072935309E-2</v>
      </c>
      <c r="V22" s="89" t="s">
        <v>45</v>
      </c>
      <c r="W22" s="90"/>
      <c r="Y22" s="56">
        <f t="shared" ca="1" si="27"/>
        <v>-6.5112267200737636E-2</v>
      </c>
      <c r="Z22" s="56">
        <f t="shared" ca="1" si="25"/>
        <v>0.14986376021798353</v>
      </c>
      <c r="AA22" s="56">
        <f t="shared" ca="1" si="28"/>
        <v>-2.1523178807946852E-2</v>
      </c>
      <c r="AB22" s="56">
        <f t="shared" ca="1" si="26"/>
        <v>2.1389946991289488E-2</v>
      </c>
      <c r="AD22" s="13"/>
      <c r="AE22">
        <f t="shared" si="3"/>
        <v>1920</v>
      </c>
      <c r="AF22" s="13">
        <v>-0.32901240324536041</v>
      </c>
      <c r="AG22" s="76">
        <f t="shared" si="2"/>
        <v>1.4049990236281984</v>
      </c>
      <c r="AH22" s="13">
        <f>POWER(AG$120/AG21,1/ROWS(AG21:AG$119))-1</f>
        <v>5.5872861873137447E-2</v>
      </c>
    </row>
    <row r="23" spans="1:34" s="54" customFormat="1" x14ac:dyDescent="0.45">
      <c r="A23" s="51">
        <f t="shared" si="13"/>
        <v>75</v>
      </c>
      <c r="B23" s="51">
        <f t="shared" si="14"/>
        <v>2039</v>
      </c>
      <c r="C23" s="51"/>
      <c r="D23" s="52">
        <f t="shared" si="15"/>
        <v>87304.470558038214</v>
      </c>
      <c r="E23" s="52">
        <f t="shared" si="30"/>
        <v>33947.877187572674</v>
      </c>
      <c r="F23" s="53">
        <f t="shared" si="16"/>
        <v>53356.59337046554</v>
      </c>
      <c r="H23" s="53">
        <f t="shared" si="11"/>
        <v>111563.30107830639</v>
      </c>
      <c r="I23" s="53">
        <f t="shared" si="12"/>
        <v>180212.4215013232</v>
      </c>
      <c r="K23" s="53">
        <f t="shared" si="21"/>
        <v>53356.59337046554</v>
      </c>
      <c r="L23" s="55">
        <f t="shared" si="17"/>
        <v>111674.86437938469</v>
      </c>
      <c r="M23" s="53">
        <f t="shared" si="22"/>
        <v>56497.696022184879</v>
      </c>
      <c r="N23" s="57">
        <f t="shared" si="18"/>
        <v>183816.66993134966</v>
      </c>
      <c r="O23" s="53">
        <f t="shared" si="23"/>
        <v>58247.331182391899</v>
      </c>
      <c r="P23" s="53"/>
      <c r="Q23" s="56"/>
      <c r="R23" s="57">
        <f t="shared" si="19"/>
        <v>955939.66346310533</v>
      </c>
      <c r="S23" s="53">
        <f t="shared" si="20"/>
        <v>1251431.1977738398</v>
      </c>
      <c r="T23" s="58">
        <f t="shared" si="24"/>
        <v>4.4230173807788632E-2</v>
      </c>
      <c r="V23" s="91"/>
      <c r="W23" s="92"/>
      <c r="Y23" s="56">
        <f t="shared" ca="1" si="27"/>
        <v>-3.5665695416490732E-3</v>
      </c>
      <c r="Z23" s="56">
        <f t="shared" ca="1" si="25"/>
        <v>-0.17814329523278494</v>
      </c>
      <c r="AA23" s="56">
        <f t="shared" ca="1" si="28"/>
        <v>0.27657642786398173</v>
      </c>
      <c r="AB23" s="56">
        <f t="shared" ca="1" si="26"/>
        <v>0.33452430627999163</v>
      </c>
      <c r="AC23" s="9"/>
      <c r="AD23" s="13"/>
      <c r="AE23">
        <f t="shared" si="3"/>
        <v>1921</v>
      </c>
      <c r="AF23" s="13">
        <v>0.12300208478109798</v>
      </c>
      <c r="AG23" s="76">
        <f t="shared" si="2"/>
        <v>1.5778168326498738</v>
      </c>
      <c r="AH23" s="13">
        <f>POWER(AG$120/AG22,1/ROWS(AG22:AG$119))-1</f>
        <v>6.0768909154644613E-2</v>
      </c>
    </row>
    <row r="24" spans="1:34" x14ac:dyDescent="0.45">
      <c r="A24" s="8">
        <f t="shared" si="13"/>
        <v>76</v>
      </c>
      <c r="B24" s="8">
        <f t="shared" si="14"/>
        <v>2040</v>
      </c>
      <c r="C24" s="8"/>
      <c r="D24" s="14">
        <f t="shared" si="15"/>
        <v>89923.604674779359</v>
      </c>
      <c r="E24" s="17">
        <f t="shared" si="30"/>
        <v>34966.313503199854</v>
      </c>
      <c r="F24" s="17">
        <f t="shared" si="16"/>
        <v>54957.291171579505</v>
      </c>
      <c r="H24" s="17">
        <f t="shared" si="11"/>
        <v>114910.20011065558</v>
      </c>
      <c r="I24" s="17">
        <f t="shared" si="12"/>
        <v>185618.79414636287</v>
      </c>
      <c r="K24" s="49">
        <f t="shared" si="21"/>
        <v>54957.291171579505</v>
      </c>
      <c r="L24" s="19">
        <f t="shared" si="17"/>
        <v>115025.11031076621</v>
      </c>
      <c r="M24" s="49">
        <f t="shared" si="22"/>
        <v>58192.626902850403</v>
      </c>
      <c r="N24" s="19">
        <f t="shared" si="18"/>
        <v>189331.17002929014</v>
      </c>
      <c r="O24" s="49">
        <f t="shared" si="23"/>
        <v>59994.751117863605</v>
      </c>
      <c r="P24" s="17"/>
      <c r="Q24" s="13"/>
      <c r="R24" s="19">
        <f t="shared" si="19"/>
        <v>994498.85270321846</v>
      </c>
      <c r="S24" s="49">
        <f t="shared" si="20"/>
        <v>1298855.1330432747</v>
      </c>
      <c r="T24" s="50">
        <f t="shared" si="24"/>
        <v>4.3915551465667918E-2</v>
      </c>
      <c r="V24" s="91"/>
      <c r="W24" s="92"/>
      <c r="Y24" s="56">
        <f t="shared" ca="1" si="27"/>
        <v>2.3329146303511097E-2</v>
      </c>
      <c r="Z24" s="56">
        <f t="shared" ca="1" si="25"/>
        <v>2.035278154681075E-3</v>
      </c>
      <c r="AA24" s="56">
        <f t="shared" ca="1" si="28"/>
        <v>0.20317424156130182</v>
      </c>
      <c r="AB24" s="56">
        <f t="shared" ref="AB24:AB33" ca="1" si="31">OFFSET($AF$2,$AC$24+ROW($A1)-1901,0,1,1)</f>
        <v>0.1639540860030837</v>
      </c>
      <c r="AC24" s="9">
        <f ca="1">RANDBETWEEN(1945, 2009)</f>
        <v>1959</v>
      </c>
      <c r="AD24" s="13"/>
      <c r="AE24">
        <f t="shared" si="3"/>
        <v>1922</v>
      </c>
      <c r="AF24" s="13">
        <v>0.21497524752475261</v>
      </c>
      <c r="AG24" s="76">
        <f t="shared" si="2"/>
        <v>1.9170083967975016</v>
      </c>
      <c r="AH24" s="13">
        <f>POWER(AG$120/AG23,1/ROWS(AG23:AG$119))-1</f>
        <v>6.0145628134708584E-2</v>
      </c>
    </row>
    <row r="25" spans="1:34" x14ac:dyDescent="0.45">
      <c r="A25" s="8">
        <f t="shared" ref="A25:B40" si="32">A24+1</f>
        <v>77</v>
      </c>
      <c r="B25" s="8">
        <f t="shared" si="32"/>
        <v>2041</v>
      </c>
      <c r="C25" s="8"/>
      <c r="D25" s="14">
        <f t="shared" si="15"/>
        <v>92621.312815022742</v>
      </c>
      <c r="E25" s="17">
        <f t="shared" si="30"/>
        <v>36015.302908295853</v>
      </c>
      <c r="F25" s="17">
        <f t="shared" si="16"/>
        <v>56606.009906726889</v>
      </c>
      <c r="H25" s="17">
        <f t="shared" si="11"/>
        <v>118357.50611397525</v>
      </c>
      <c r="I25" s="17">
        <f t="shared" si="12"/>
        <v>191187.35797075374</v>
      </c>
      <c r="K25" s="49">
        <f t="shared" si="21"/>
        <v>56606.009906726889</v>
      </c>
      <c r="L25" s="19">
        <f t="shared" si="17"/>
        <v>118475.86362008921</v>
      </c>
      <c r="M25" s="49">
        <f t="shared" si="22"/>
        <v>59938.405709935934</v>
      </c>
      <c r="N25" s="19">
        <f t="shared" si="18"/>
        <v>195011.10513016881</v>
      </c>
      <c r="O25" s="49">
        <f t="shared" si="23"/>
        <v>61794.59365139954</v>
      </c>
      <c r="P25" s="17"/>
      <c r="Q25" s="13"/>
      <c r="R25" s="19">
        <f t="shared" si="19"/>
        <v>1035301.727547519</v>
      </c>
      <c r="S25" s="49">
        <f t="shared" si="20"/>
        <v>1348788.6962977771</v>
      </c>
      <c r="T25" s="50">
        <f t="shared" si="24"/>
        <v>4.3581465297131729E-2</v>
      </c>
      <c r="V25" s="91"/>
      <c r="W25" s="92"/>
      <c r="Y25" s="56">
        <f t="shared" ca="1" si="27"/>
        <v>7.5969423601197706E-3</v>
      </c>
      <c r="Z25" s="56">
        <f t="shared" ca="1" si="25"/>
        <v>7.7183480027081863E-2</v>
      </c>
      <c r="AA25" s="56">
        <f t="shared" ca="1" si="28"/>
        <v>0.18818785400375337</v>
      </c>
      <c r="AB25" s="56">
        <f t="shared" ca="1" si="31"/>
        <v>-9.346482190167793E-2</v>
      </c>
      <c r="AD25" s="13"/>
      <c r="AE25">
        <f t="shared" si="3"/>
        <v>1923</v>
      </c>
      <c r="AF25" s="13">
        <v>-2.6993990017316949E-2</v>
      </c>
      <c r="AG25" s="76">
        <f t="shared" si="2"/>
        <v>1.8652606912712371</v>
      </c>
      <c r="AH25" s="13">
        <f>POWER(AG$120/AG24,1/ROWS(AG24:AG$119))-1</f>
        <v>5.8641318121786412E-2</v>
      </c>
    </row>
    <row r="26" spans="1:34" x14ac:dyDescent="0.45">
      <c r="A26" s="8">
        <f t="shared" si="32"/>
        <v>78</v>
      </c>
      <c r="B26" s="8">
        <f t="shared" si="32"/>
        <v>2042</v>
      </c>
      <c r="C26" s="8"/>
      <c r="D26" s="14">
        <f t="shared" si="15"/>
        <v>95399.952199473424</v>
      </c>
      <c r="E26" s="17">
        <f t="shared" si="30"/>
        <v>37095.76199554473</v>
      </c>
      <c r="F26" s="17">
        <f t="shared" si="16"/>
        <v>58304.190203928694</v>
      </c>
      <c r="H26" s="17">
        <f t="shared" si="11"/>
        <v>121908.23129739449</v>
      </c>
      <c r="I26" s="17">
        <f t="shared" si="12"/>
        <v>196922.97870987636</v>
      </c>
      <c r="K26" s="49">
        <f t="shared" si="21"/>
        <v>58304.190203928694</v>
      </c>
      <c r="L26" s="19">
        <f t="shared" si="17"/>
        <v>122030.13952869186</v>
      </c>
      <c r="M26" s="49">
        <f t="shared" si="22"/>
        <v>61736.557881233981</v>
      </c>
      <c r="N26" s="19">
        <f t="shared" si="18"/>
        <v>200861.4382840739</v>
      </c>
      <c r="O26" s="49">
        <f t="shared" si="23"/>
        <v>63648.431460941531</v>
      </c>
      <c r="P26" s="17"/>
      <c r="Q26" s="13"/>
      <c r="R26" s="19">
        <f t="shared" si="19"/>
        <v>1078535.158656101</v>
      </c>
      <c r="S26" s="49">
        <f t="shared" si="20"/>
        <v>1401426.7364688667</v>
      </c>
      <c r="T26" s="50">
        <f t="shared" si="24"/>
        <v>4.3227075051833513E-2</v>
      </c>
      <c r="V26" s="91"/>
      <c r="W26" s="92"/>
      <c r="Y26" s="56">
        <f t="shared" ca="1" si="27"/>
        <v>-3.6641737566192559E-2</v>
      </c>
      <c r="Z26" s="56">
        <f t="shared" ca="1" si="25"/>
        <v>-0.10339409176618475</v>
      </c>
      <c r="AA26" s="56">
        <f t="shared" ca="1" si="28"/>
        <v>0.1764117941029486</v>
      </c>
      <c r="AB26" s="56">
        <f t="shared" ca="1" si="31"/>
        <v>0.18704335119337556</v>
      </c>
      <c r="AD26" s="13"/>
      <c r="AE26">
        <f t="shared" si="3"/>
        <v>1924</v>
      </c>
      <c r="AF26" s="13">
        <v>0.26162060301507539</v>
      </c>
      <c r="AG26" s="76">
        <f t="shared" si="2"/>
        <v>2.3532513181019343</v>
      </c>
      <c r="AH26" s="13">
        <f>POWER(AG$120/AG25,1/ROWS(AG25:AG$119))-1</f>
        <v>5.958171243496313E-2</v>
      </c>
    </row>
    <row r="27" spans="1:34" x14ac:dyDescent="0.45">
      <c r="A27" s="8">
        <f t="shared" si="32"/>
        <v>79</v>
      </c>
      <c r="B27" s="8">
        <f t="shared" si="32"/>
        <v>2043</v>
      </c>
      <c r="C27" s="8"/>
      <c r="D27" s="14">
        <f t="shared" si="15"/>
        <v>98261.95076545763</v>
      </c>
      <c r="E27" s="17">
        <f t="shared" si="30"/>
        <v>38208.634855411074</v>
      </c>
      <c r="F27" s="17">
        <f t="shared" si="16"/>
        <v>60053.315910046556</v>
      </c>
      <c r="H27" s="17">
        <f t="shared" si="11"/>
        <v>125565.47823631632</v>
      </c>
      <c r="I27" s="17">
        <f t="shared" si="12"/>
        <v>202830.66807117267</v>
      </c>
      <c r="K27" s="49">
        <f t="shared" si="21"/>
        <v>60053.315910046556</v>
      </c>
      <c r="L27" s="19">
        <f t="shared" si="17"/>
        <v>125691.04371455261</v>
      </c>
      <c r="M27" s="49">
        <f t="shared" si="22"/>
        <v>63588.654617671025</v>
      </c>
      <c r="N27" s="19">
        <f t="shared" si="18"/>
        <v>206887.28143259612</v>
      </c>
      <c r="O27" s="49">
        <f t="shared" si="23"/>
        <v>65557.884404769793</v>
      </c>
      <c r="P27" s="17"/>
      <c r="Q27" s="13"/>
      <c r="R27" s="19">
        <f t="shared" si="19"/>
        <v>1124404.7744189778</v>
      </c>
      <c r="S27" s="49">
        <f t="shared" si="20"/>
        <v>1456983.0995661265</v>
      </c>
      <c r="T27" s="50">
        <f t="shared" si="24"/>
        <v>4.2851555737662826E-2</v>
      </c>
      <c r="V27" s="91"/>
      <c r="W27" s="92"/>
      <c r="Y27" s="56">
        <f t="shared" ca="1" si="27"/>
        <v>-3.5455732051549002E-3</v>
      </c>
      <c r="Z27" s="56">
        <f t="shared" ca="1" si="25"/>
        <v>-4.3463021381002553E-2</v>
      </c>
      <c r="AA27" s="56">
        <f t="shared" ca="1" si="28"/>
        <v>-0.33836997165430316</v>
      </c>
      <c r="AB27" s="56">
        <f t="shared" ca="1" si="31"/>
        <v>-0.10805635344002185</v>
      </c>
      <c r="AD27" s="13"/>
      <c r="AE27">
        <f t="shared" si="3"/>
        <v>1925</v>
      </c>
      <c r="AF27" s="13">
        <v>0.29997510580034836</v>
      </c>
      <c r="AG27" s="76">
        <f t="shared" si="2"/>
        <v>3.0591681312243715</v>
      </c>
      <c r="AH27" s="13">
        <f>POWER(AG$120/AG26,1/ROWS(AG26:AG$119))-1</f>
        <v>5.7616290299063122E-2</v>
      </c>
    </row>
    <row r="28" spans="1:34" x14ac:dyDescent="0.45">
      <c r="A28" s="8">
        <f t="shared" si="32"/>
        <v>80</v>
      </c>
      <c r="B28" s="8">
        <f t="shared" si="32"/>
        <v>2044</v>
      </c>
      <c r="C28" s="8"/>
      <c r="D28" s="14">
        <f>D27*(1+W$3)*W$6/W$5</f>
        <v>101209.80928842135</v>
      </c>
      <c r="E28" s="17">
        <f t="shared" si="30"/>
        <v>39354.89390107341</v>
      </c>
      <c r="F28" s="17">
        <f t="shared" si="16"/>
        <v>61854.915387347944</v>
      </c>
      <c r="H28" s="17">
        <f t="shared" si="11"/>
        <v>129332.44258340582</v>
      </c>
      <c r="I28" s="17">
        <f t="shared" si="12"/>
        <v>208915.58811330784</v>
      </c>
      <c r="K28" s="49">
        <f t="shared" si="21"/>
        <v>61854.915387347944</v>
      </c>
      <c r="L28" s="19">
        <f t="shared" si="17"/>
        <v>129461.77502598921</v>
      </c>
      <c r="M28" s="49">
        <f t="shared" si="22"/>
        <v>65496.314256201156</v>
      </c>
      <c r="N28" s="19">
        <f t="shared" si="18"/>
        <v>213093.89987557399</v>
      </c>
      <c r="O28" s="49">
        <f t="shared" si="23"/>
        <v>67524.620936912863</v>
      </c>
      <c r="P28" s="17"/>
      <c r="Q28" s="13"/>
      <c r="R28" s="19">
        <f t="shared" si="19"/>
        <v>1173136.9703650922</v>
      </c>
      <c r="S28" s="49">
        <f t="shared" si="20"/>
        <v>1515692.6452666554</v>
      </c>
      <c r="T28" s="50">
        <f t="shared" si="24"/>
        <v>4.2454106300730363E-2</v>
      </c>
      <c r="V28" s="91"/>
      <c r="W28" s="92"/>
      <c r="Y28" s="56">
        <f t="shared" ca="1" si="27"/>
        <v>5.4792069183496321E-2</v>
      </c>
      <c r="Z28" s="56">
        <f t="shared" ca="1" si="25"/>
        <v>0.81659948699157225</v>
      </c>
      <c r="AA28" s="56">
        <f t="shared" ca="1" si="28"/>
        <v>0.33968326830387885</v>
      </c>
      <c r="AB28" s="56">
        <f t="shared" ca="1" si="31"/>
        <v>0.17006594080662474</v>
      </c>
      <c r="AD28" s="13"/>
      <c r="AE28">
        <f t="shared" si="3"/>
        <v>1926</v>
      </c>
      <c r="AF28" s="13">
        <v>3.4469551895823791E-3</v>
      </c>
      <c r="AG28" s="76">
        <f t="shared" si="2"/>
        <v>3.0697129466901005</v>
      </c>
      <c r="AH28" s="13">
        <f>POWER(AG$120/AG27,1/ROWS(AG27:AG$119))-1</f>
        <v>5.5272489616101872E-2</v>
      </c>
    </row>
    <row r="29" spans="1:34" x14ac:dyDescent="0.45">
      <c r="A29" s="8">
        <f t="shared" si="32"/>
        <v>81</v>
      </c>
      <c r="B29" s="8">
        <f t="shared" si="32"/>
        <v>2045</v>
      </c>
      <c r="C29" s="8"/>
      <c r="D29" s="14">
        <f t="shared" si="15"/>
        <v>104246.10356707399</v>
      </c>
      <c r="E29" s="17">
        <f t="shared" si="30"/>
        <v>40535.540718105614</v>
      </c>
      <c r="F29" s="17">
        <f t="shared" si="16"/>
        <v>63710.56284896838</v>
      </c>
      <c r="H29" s="17">
        <f t="shared" si="11"/>
        <v>133212.41586090799</v>
      </c>
      <c r="I29" s="17">
        <f t="shared" si="12"/>
        <v>215183.05575670709</v>
      </c>
      <c r="K29" s="49">
        <f t="shared" si="21"/>
        <v>63710.56284896838</v>
      </c>
      <c r="L29" s="19">
        <f t="shared" si="17"/>
        <v>133345.6282767689</v>
      </c>
      <c r="M29" s="49">
        <f t="shared" si="22"/>
        <v>67461.203683887172</v>
      </c>
      <c r="N29" s="19">
        <f t="shared" si="18"/>
        <v>219486.7168718412</v>
      </c>
      <c r="O29" s="49">
        <f t="shared" si="23"/>
        <v>69550.359565020277</v>
      </c>
      <c r="P29" s="17"/>
      <c r="Q29" s="13"/>
      <c r="R29" s="19">
        <f t="shared" si="19"/>
        <v>1224981.1379880798</v>
      </c>
      <c r="S29" s="49">
        <f t="shared" si="20"/>
        <v>1577813.4831366898</v>
      </c>
      <c r="T29" s="50">
        <f t="shared" si="24"/>
        <v>4.2033959225130237E-2</v>
      </c>
      <c r="V29" s="91"/>
      <c r="W29" s="92"/>
      <c r="Y29" s="56">
        <f t="shared" ca="1" si="27"/>
        <v>-4.0216043364337616E-2</v>
      </c>
      <c r="Z29" s="56">
        <f t="shared" ca="1" si="25"/>
        <v>-4.1855774079677333E-2</v>
      </c>
      <c r="AA29" s="56">
        <f t="shared" ca="1" si="28"/>
        <v>0.19599999999999995</v>
      </c>
      <c r="AB29" s="56">
        <f t="shared" ca="1" si="31"/>
        <v>0.14560943643512458</v>
      </c>
      <c r="AD29" s="13"/>
      <c r="AE29">
        <f t="shared" si="3"/>
        <v>1927</v>
      </c>
      <c r="AF29" s="13">
        <v>0.2767175572519085</v>
      </c>
      <c r="AG29" s="76">
        <f t="shared" si="2"/>
        <v>3.9191564147627433</v>
      </c>
      <c r="AH29" s="13">
        <f>POWER(AG$120/AG28,1/ROWS(AG28:AG$119))-1</f>
        <v>5.5850271655398354E-2</v>
      </c>
    </row>
    <row r="30" spans="1:34" x14ac:dyDescent="0.45">
      <c r="A30" s="8">
        <f t="shared" si="32"/>
        <v>82</v>
      </c>
      <c r="B30" s="8">
        <f t="shared" si="32"/>
        <v>2046</v>
      </c>
      <c r="C30" s="8"/>
      <c r="D30" s="14">
        <f t="shared" si="15"/>
        <v>107373.48667408622</v>
      </c>
      <c r="E30" s="17">
        <f t="shared" si="30"/>
        <v>41751.606939648787</v>
      </c>
      <c r="F30" s="17">
        <f t="shared" si="16"/>
        <v>65621.879734437432</v>
      </c>
      <c r="H30" s="17">
        <f t="shared" si="11"/>
        <v>137208.78833673522</v>
      </c>
      <c r="I30" s="17">
        <f t="shared" si="12"/>
        <v>221638.5474294083</v>
      </c>
      <c r="K30" s="49">
        <f t="shared" si="21"/>
        <v>65621.879734437432</v>
      </c>
      <c r="L30" s="19">
        <f t="shared" si="17"/>
        <v>137345.99712507194</v>
      </c>
      <c r="M30" s="49">
        <f t="shared" si="22"/>
        <v>69485.039794403754</v>
      </c>
      <c r="N30" s="19">
        <f t="shared" si="18"/>
        <v>226071.31837799647</v>
      </c>
      <c r="O30" s="49">
        <f t="shared" si="23"/>
        <v>71636.870351970851</v>
      </c>
      <c r="P30" s="17"/>
      <c r="Q30" s="13"/>
      <c r="R30" s="19">
        <f t="shared" si="19"/>
        <v>1280212.137076081</v>
      </c>
      <c r="S30" s="49">
        <f t="shared" si="20"/>
        <v>1643629.4525791495</v>
      </c>
      <c r="T30" s="50">
        <f t="shared" si="24"/>
        <v>4.1590391028970851E-2</v>
      </c>
      <c r="V30" s="91"/>
      <c r="W30" s="92"/>
      <c r="Y30" s="56">
        <f t="shared" ca="1" si="27"/>
        <v>-7.399186184134615E-4</v>
      </c>
      <c r="Z30" s="56">
        <f t="shared" ca="1" si="25"/>
        <v>-0.21705263157894739</v>
      </c>
      <c r="AA30" s="56">
        <f t="shared" ca="1" si="28"/>
        <v>0.20267558528428076</v>
      </c>
      <c r="AB30" s="56">
        <f t="shared" ca="1" si="31"/>
        <v>0.10891202379590426</v>
      </c>
      <c r="AD30" s="13"/>
      <c r="AE30">
        <f t="shared" si="3"/>
        <v>1928</v>
      </c>
      <c r="AF30" s="13">
        <v>0.49476831091180884</v>
      </c>
      <c r="AG30" s="76">
        <f t="shared" si="2"/>
        <v>5.8582308142940862</v>
      </c>
      <c r="AH30" s="13">
        <f>POWER(AG$120/AG29,1/ROWS(AG29:AG$119))-1</f>
        <v>5.3648674305713628E-2</v>
      </c>
    </row>
    <row r="31" spans="1:34" x14ac:dyDescent="0.45">
      <c r="A31" s="8">
        <f t="shared" si="32"/>
        <v>83</v>
      </c>
      <c r="B31" s="8">
        <f t="shared" si="32"/>
        <v>2047</v>
      </c>
      <c r="C31" s="8"/>
      <c r="D31" s="14">
        <f t="shared" si="15"/>
        <v>110594.6912743088</v>
      </c>
      <c r="E31" s="17">
        <f t="shared" si="30"/>
        <v>43004.155147838253</v>
      </c>
      <c r="F31" s="17">
        <f t="shared" si="16"/>
        <v>67590.536126470543</v>
      </c>
      <c r="H31" s="17">
        <f t="shared" si="11"/>
        <v>141325.05198683729</v>
      </c>
      <c r="I31" s="17">
        <f t="shared" si="12"/>
        <v>228287.70385229055</v>
      </c>
      <c r="K31" s="49">
        <f t="shared" si="21"/>
        <v>67590.536126470543</v>
      </c>
      <c r="L31" s="19">
        <f t="shared" si="17"/>
        <v>141466.37703882411</v>
      </c>
      <c r="M31" s="49">
        <f t="shared" si="22"/>
        <v>71569.590988235897</v>
      </c>
      <c r="N31" s="19">
        <f t="shared" si="18"/>
        <v>232853.45792933632</v>
      </c>
      <c r="O31" s="49">
        <f t="shared" si="23"/>
        <v>73785.976462529972</v>
      </c>
      <c r="P31" s="17"/>
      <c r="Q31" s="13"/>
      <c r="R31" s="19">
        <f t="shared" si="19"/>
        <v>1339133.0382810417</v>
      </c>
      <c r="S31" s="49">
        <f t="shared" si="20"/>
        <v>1713452.873249202</v>
      </c>
      <c r="T31" s="50">
        <f t="shared" si="24"/>
        <v>4.1122733606658642E-2</v>
      </c>
      <c r="V31" s="91"/>
      <c r="W31" s="92"/>
      <c r="Y31" s="56">
        <f t="shared" ca="1" si="27"/>
        <v>6.879331767355723E-2</v>
      </c>
      <c r="Z31" s="56">
        <f t="shared" ca="1" si="25"/>
        <v>0.10513578919064281</v>
      </c>
      <c r="AA31" s="56">
        <f t="shared" ca="1" si="28"/>
        <v>0.25322029387541778</v>
      </c>
      <c r="AB31" s="56">
        <f t="shared" ca="1" si="31"/>
        <v>-0.18941504178272972</v>
      </c>
      <c r="AD31" s="13"/>
      <c r="AE31">
        <f t="shared" si="3"/>
        <v>1929</v>
      </c>
      <c r="AF31" s="13">
        <v>-0.17166666666666663</v>
      </c>
      <c r="AG31" s="76">
        <f t="shared" si="2"/>
        <v>4.8525678578402687</v>
      </c>
      <c r="AH31" s="13">
        <f>POWER(AG$120/AG30,1/ROWS(AG30:AG$119))-1</f>
        <v>4.9562465611179052E-2</v>
      </c>
    </row>
    <row r="32" spans="1:34" x14ac:dyDescent="0.45">
      <c r="A32" s="8">
        <f t="shared" si="32"/>
        <v>84</v>
      </c>
      <c r="B32" s="8">
        <f t="shared" si="32"/>
        <v>2048</v>
      </c>
      <c r="C32" s="8"/>
      <c r="D32" s="14">
        <f t="shared" si="15"/>
        <v>113912.53201253807</v>
      </c>
      <c r="E32" s="17">
        <f t="shared" si="30"/>
        <v>44294.279802273399</v>
      </c>
      <c r="F32" s="17">
        <f t="shared" si="16"/>
        <v>69618.252210264676</v>
      </c>
      <c r="H32" s="17">
        <f t="shared" si="11"/>
        <v>145564.80354644242</v>
      </c>
      <c r="I32" s="17">
        <f t="shared" si="12"/>
        <v>235136.33496785926</v>
      </c>
      <c r="K32" s="49">
        <f t="shared" si="21"/>
        <v>69618.252210264676</v>
      </c>
      <c r="L32" s="19">
        <f t="shared" si="17"/>
        <v>145710.36834998886</v>
      </c>
      <c r="M32" s="49">
        <f t="shared" si="22"/>
        <v>73716.678717882984</v>
      </c>
      <c r="N32" s="19">
        <f t="shared" si="18"/>
        <v>239839.06166721648</v>
      </c>
      <c r="O32" s="49">
        <f t="shared" si="23"/>
        <v>75999.555756405927</v>
      </c>
      <c r="P32" s="17"/>
      <c r="Q32" s="13"/>
      <c r="R32" s="19">
        <f t="shared" si="19"/>
        <v>1402078.1656023457</v>
      </c>
      <c r="S32" s="49">
        <f t="shared" si="20"/>
        <v>1787627.5956195509</v>
      </c>
      <c r="T32" s="50">
        <f t="shared" si="24"/>
        <v>4.063038633694567E-2</v>
      </c>
      <c r="V32" s="91"/>
      <c r="W32" s="92"/>
      <c r="Y32" s="56">
        <f t="shared" ca="1" si="27"/>
        <v>2.5413477855957128E-2</v>
      </c>
      <c r="Z32" s="56">
        <f t="shared" ca="1" si="25"/>
        <v>0.30450121654501228</v>
      </c>
      <c r="AA32" s="56">
        <f t="shared" ca="1" si="28"/>
        <v>-3.1520692974013498E-2</v>
      </c>
      <c r="AB32" s="56">
        <f t="shared" ca="1" si="31"/>
        <v>0.15196639938907985</v>
      </c>
      <c r="AD32" s="13"/>
      <c r="AE32">
        <f t="shared" si="3"/>
        <v>1930</v>
      </c>
      <c r="AF32" s="13">
        <v>-0.33762575452716304</v>
      </c>
      <c r="AG32" s="76">
        <f t="shared" si="2"/>
        <v>3.2142159734426889</v>
      </c>
      <c r="AH32" s="13">
        <f>POWER(AG$120/AG31,1/ROWS(AG31:AG$119))-1</f>
        <v>5.235769903477161E-2</v>
      </c>
    </row>
    <row r="33" spans="1:34" x14ac:dyDescent="0.45">
      <c r="A33" s="8">
        <f t="shared" si="32"/>
        <v>85</v>
      </c>
      <c r="B33" s="8">
        <f t="shared" si="32"/>
        <v>2049</v>
      </c>
      <c r="C33" s="8"/>
      <c r="D33" s="14">
        <f>D32*(1+W$3)</f>
        <v>117329.90797291421</v>
      </c>
      <c r="E33" s="17">
        <f t="shared" si="30"/>
        <v>45623.1081963416</v>
      </c>
      <c r="F33" s="17">
        <f t="shared" si="16"/>
        <v>71706.799776572618</v>
      </c>
      <c r="H33" s="17">
        <f t="shared" si="11"/>
        <v>149931.74765283568</v>
      </c>
      <c r="I33" s="17">
        <f t="shared" si="12"/>
        <v>242190.42501689505</v>
      </c>
      <c r="K33" s="49">
        <f t="shared" si="21"/>
        <v>71706.799776572618</v>
      </c>
      <c r="L33" s="19">
        <f t="shared" si="17"/>
        <v>150081.6794004885</v>
      </c>
      <c r="M33" s="49">
        <f t="shared" si="22"/>
        <v>75928.179079419438</v>
      </c>
      <c r="N33" s="19">
        <f t="shared" si="18"/>
        <v>247034.23351723299</v>
      </c>
      <c r="O33" s="49">
        <f t="shared" si="23"/>
        <v>78279.542429098015</v>
      </c>
      <c r="P33" s="49"/>
      <c r="Q33" s="13"/>
      <c r="R33" s="19">
        <f t="shared" si="19"/>
        <v>1469416.4717223053</v>
      </c>
      <c r="S33" s="49">
        <f t="shared" si="20"/>
        <v>1866532.3846400268</v>
      </c>
      <c r="T33" s="50">
        <f t="shared" si="24"/>
        <v>4.0112828842139618E-2</v>
      </c>
      <c r="V33" s="91"/>
      <c r="W33" s="92"/>
      <c r="Y33" s="56">
        <f t="shared" ca="1" si="27"/>
        <v>0.10980427636708755</v>
      </c>
      <c r="Z33" s="56">
        <f t="shared" ca="1" si="25"/>
        <v>-0.32901240324536041</v>
      </c>
      <c r="AA33" s="56">
        <f t="shared" ca="1" si="28"/>
        <v>-6.1780796896608758E-2</v>
      </c>
      <c r="AB33" s="56">
        <f t="shared" ca="1" si="31"/>
        <v>4.2757706330792011E-2</v>
      </c>
      <c r="AD33" s="13"/>
      <c r="AE33">
        <f t="shared" si="3"/>
        <v>1931</v>
      </c>
      <c r="AF33" s="13">
        <v>-0.52673147023086264</v>
      </c>
      <c r="AG33" s="76">
        <f t="shared" si="2"/>
        <v>1.521187268111698</v>
      </c>
      <c r="AH33" s="13">
        <f>POWER(AG$120/AG32,1/ROWS(AG32:AG$119))-1</f>
        <v>5.7908617462699485E-2</v>
      </c>
    </row>
    <row r="34" spans="1:34" x14ac:dyDescent="0.45">
      <c r="A34" s="8">
        <f t="shared" si="32"/>
        <v>86</v>
      </c>
      <c r="B34" s="8">
        <f t="shared" si="32"/>
        <v>2050</v>
      </c>
      <c r="C34" s="8"/>
      <c r="D34" s="14">
        <f t="shared" ref="D34:D54" si="33">D33*(1+W$3)</f>
        <v>120849.80521210164</v>
      </c>
      <c r="E34" s="17">
        <f t="shared" si="30"/>
        <v>46991.801442231852</v>
      </c>
      <c r="F34" s="17">
        <f t="shared" si="16"/>
        <v>73858.003769869785</v>
      </c>
      <c r="H34" s="17">
        <f t="shared" si="11"/>
        <v>154429.70008242075</v>
      </c>
      <c r="I34" s="17">
        <f t="shared" si="12"/>
        <v>249456.13776740187</v>
      </c>
      <c r="K34" s="49">
        <f t="shared" si="21"/>
        <v>73858.003769869785</v>
      </c>
      <c r="L34" s="19">
        <f t="shared" si="17"/>
        <v>154584.12978250312</v>
      </c>
      <c r="M34" s="49">
        <f t="shared" si="22"/>
        <v>78206.024451802034</v>
      </c>
      <c r="N34" s="19">
        <f t="shared" si="18"/>
        <v>254445.26052274992</v>
      </c>
      <c r="O34" s="49">
        <f t="shared" si="23"/>
        <v>80627.928701970915</v>
      </c>
      <c r="P34" s="49"/>
      <c r="Q34" s="13"/>
      <c r="R34" s="19">
        <f t="shared" si="19"/>
        <v>1541555.2827525712</v>
      </c>
      <c r="S34" s="49">
        <f t="shared" si="20"/>
        <v>1950584.6730578241</v>
      </c>
      <c r="T34" s="50">
        <f t="shared" si="24"/>
        <v>3.9569634246723127E-2</v>
      </c>
      <c r="V34" s="91"/>
      <c r="W34" s="92"/>
      <c r="Y34" s="56">
        <f t="shared" ca="1" si="27"/>
        <v>5.1885538367111753E-2</v>
      </c>
      <c r="Z34" s="56">
        <f t="shared" ca="1" si="25"/>
        <v>0.12300208478109798</v>
      </c>
      <c r="AA34" s="56">
        <f t="shared" ca="1" si="28"/>
        <v>0.16098276494316099</v>
      </c>
      <c r="AB34" s="56">
        <f t="shared" ref="AB34:AB43" ca="1" si="34">OFFSET($AF$2,$AC$34+ROW($A1)-1901,0,1,1)</f>
        <v>-7.0947825119590524E-2</v>
      </c>
      <c r="AC34" s="9">
        <f ca="1">RANDBETWEEN(1945, 2009)</f>
        <v>2001</v>
      </c>
      <c r="AD34" s="13"/>
      <c r="AE34">
        <f t="shared" si="3"/>
        <v>1932</v>
      </c>
      <c r="AF34" s="13">
        <v>-0.23106546854942245</v>
      </c>
      <c r="AG34" s="76">
        <f t="shared" si="2"/>
        <v>1.1696934192540527</v>
      </c>
      <c r="AH34" s="13">
        <f>POWER(AG$120/AG33,1/ROWS(AG33:AG$119))-1</f>
        <v>6.7735206968500217E-2</v>
      </c>
    </row>
    <row r="35" spans="1:34" x14ac:dyDescent="0.45">
      <c r="A35" s="8">
        <f t="shared" si="32"/>
        <v>87</v>
      </c>
      <c r="B35" s="8">
        <f t="shared" si="32"/>
        <v>2051</v>
      </c>
      <c r="C35" s="8"/>
      <c r="D35" s="14">
        <f t="shared" si="33"/>
        <v>124475.29936846469</v>
      </c>
      <c r="E35" s="17">
        <f t="shared" si="30"/>
        <v>48401.555485498808</v>
      </c>
      <c r="F35" s="17">
        <f t="shared" si="16"/>
        <v>76073.743882965879</v>
      </c>
      <c r="H35" s="17">
        <f t="shared" si="11"/>
        <v>159062.59108489339</v>
      </c>
      <c r="I35" s="17">
        <f t="shared" si="12"/>
        <v>256939.82190042397</v>
      </c>
      <c r="K35" s="49">
        <f>MIN(F35, L34+M35)</f>
        <v>76073.743882965879</v>
      </c>
      <c r="L35" s="19">
        <f t="shared" si="17"/>
        <v>159221.65367597828</v>
      </c>
      <c r="M35" s="49">
        <f t="shared" si="22"/>
        <v>80552.205185356142</v>
      </c>
      <c r="N35" s="19">
        <f t="shared" si="18"/>
        <v>262078.61833843245</v>
      </c>
      <c r="O35" s="49">
        <f t="shared" si="23"/>
        <v>83046.766563030193</v>
      </c>
      <c r="P35" s="17"/>
      <c r="Q35" s="13"/>
      <c r="R35" s="19">
        <f t="shared" si="19"/>
        <v>1618944.4529703907</v>
      </c>
      <c r="S35" s="49">
        <f t="shared" si="20"/>
        <v>2040244.7249848014</v>
      </c>
      <c r="T35" s="50">
        <f t="shared" si="24"/>
        <v>3.9000482744340065E-2</v>
      </c>
      <c r="V35" s="91"/>
      <c r="W35" s="92"/>
      <c r="Y35" s="56">
        <f t="shared" ca="1" si="27"/>
        <v>-9.5766603750611461E-3</v>
      </c>
      <c r="Z35" s="56">
        <f t="shared" ca="1" si="25"/>
        <v>0.21497524752475261</v>
      </c>
      <c r="AA35" s="56">
        <f t="shared" ca="1" si="28"/>
        <v>0.18704335119337556</v>
      </c>
      <c r="AB35" s="56">
        <f t="shared" ca="1" si="34"/>
        <v>-0.16762660280397157</v>
      </c>
      <c r="AD35" s="13"/>
      <c r="AE35">
        <f t="shared" si="3"/>
        <v>1933</v>
      </c>
      <c r="AF35" s="13">
        <v>0.66777963272120222</v>
      </c>
      <c r="AG35" s="76">
        <f t="shared" si="2"/>
        <v>1.9507908611599312</v>
      </c>
      <c r="AH35" s="13">
        <f>POWER(AG$120/AG34,1/ROWS(AG34:AG$119))-1</f>
        <v>7.1818879630531018E-2</v>
      </c>
    </row>
    <row r="36" spans="1:34" x14ac:dyDescent="0.45">
      <c r="A36" s="8">
        <f t="shared" si="32"/>
        <v>88</v>
      </c>
      <c r="B36" s="8">
        <f t="shared" si="32"/>
        <v>2052</v>
      </c>
      <c r="C36" s="8"/>
      <c r="D36" s="14">
        <f t="shared" si="33"/>
        <v>128209.55834951864</v>
      </c>
      <c r="E36" s="17">
        <f t="shared" si="30"/>
        <v>49853.602150063773</v>
      </c>
      <c r="F36" s="17">
        <f t="shared" si="16"/>
        <v>78355.956199454871</v>
      </c>
      <c r="H36" s="17">
        <f t="shared" si="11"/>
        <v>163834.46881744015</v>
      </c>
      <c r="I36" s="17">
        <f t="shared" si="12"/>
        <v>264648.01655743667</v>
      </c>
      <c r="K36" s="49">
        <f t="shared" si="21"/>
        <v>78355.956199454871</v>
      </c>
      <c r="L36" s="19">
        <f t="shared" si="17"/>
        <v>163998.30328625758</v>
      </c>
      <c r="M36" s="49">
        <f t="shared" si="22"/>
        <v>82968.771340916748</v>
      </c>
      <c r="N36" s="19">
        <f t="shared" si="18"/>
        <v>269940.97688858543</v>
      </c>
      <c r="O36" s="49">
        <f t="shared" si="23"/>
        <v>85538.169559920963</v>
      </c>
      <c r="P36" s="17"/>
      <c r="Q36" s="13"/>
      <c r="R36" s="19">
        <f t="shared" si="19"/>
        <v>1702080.9745856216</v>
      </c>
      <c r="S36" s="49">
        <f t="shared" si="20"/>
        <v>2136020.2547604647</v>
      </c>
      <c r="T36" s="50">
        <f t="shared" si="24"/>
        <v>3.8405175241925243E-2</v>
      </c>
      <c r="V36" s="91"/>
      <c r="W36" s="92"/>
      <c r="Y36" s="56">
        <f t="shared" ca="1" si="27"/>
        <v>-4.3832411880441978E-2</v>
      </c>
      <c r="Z36" s="56">
        <f t="shared" ca="1" si="25"/>
        <v>-2.6993990017316949E-2</v>
      </c>
      <c r="AA36" s="56">
        <f t="shared" ca="1" si="28"/>
        <v>-9.346482190167793E-2</v>
      </c>
      <c r="AB36" s="56">
        <f t="shared" ca="1" si="34"/>
        <v>0.25322029387541778</v>
      </c>
      <c r="AD36" s="13"/>
      <c r="AE36">
        <f t="shared" si="3"/>
        <v>1934</v>
      </c>
      <c r="AF36" s="13">
        <v>4.1041041041040893E-2</v>
      </c>
      <c r="AG36" s="76">
        <f t="shared" si="2"/>
        <v>2.0308533489552834</v>
      </c>
      <c r="AH36" s="13">
        <f>POWER(AG$120/AG35,1/ROWS(AG35:AG$119))-1</f>
        <v>6.625818024767649E-2</v>
      </c>
    </row>
    <row r="37" spans="1:34" x14ac:dyDescent="0.45">
      <c r="A37" s="8">
        <f t="shared" si="32"/>
        <v>89</v>
      </c>
      <c r="B37" s="8">
        <f t="shared" si="32"/>
        <v>2053</v>
      </c>
      <c r="C37" s="8"/>
      <c r="D37" s="14">
        <f t="shared" si="33"/>
        <v>132055.8451000042</v>
      </c>
      <c r="E37" s="17">
        <f t="shared" si="30"/>
        <v>51349.21021456569</v>
      </c>
      <c r="F37" s="17">
        <f t="shared" si="16"/>
        <v>80706.634885438514</v>
      </c>
      <c r="H37" s="17">
        <f t="shared" si="11"/>
        <v>168749.50288196339</v>
      </c>
      <c r="I37" s="17">
        <f t="shared" si="12"/>
        <v>272587.45705415978</v>
      </c>
      <c r="K37" s="49">
        <f t="shared" si="21"/>
        <v>80706.634885438514</v>
      </c>
      <c r="L37" s="19">
        <f t="shared" si="17"/>
        <v>168918.25238484534</v>
      </c>
      <c r="M37" s="49">
        <f t="shared" si="22"/>
        <v>85457.834481144324</v>
      </c>
      <c r="N37" s="19">
        <f t="shared" si="18"/>
        <v>278039.20619524299</v>
      </c>
      <c r="O37" s="49">
        <f t="shared" si="23"/>
        <v>88104.314646718674</v>
      </c>
      <c r="P37" s="17"/>
      <c r="Q37" s="13"/>
      <c r="R37" s="19">
        <f t="shared" si="19"/>
        <v>1791514.0925321826</v>
      </c>
      <c r="S37" s="49">
        <f t="shared" si="20"/>
        <v>2238471.5511122709</v>
      </c>
      <c r="T37" s="50">
        <f t="shared" si="24"/>
        <v>3.7783646810263527E-2</v>
      </c>
      <c r="V37" s="91"/>
      <c r="W37" s="92"/>
      <c r="Y37" s="56">
        <f t="shared" ca="1" si="27"/>
        <v>-3.1967662898832308E-2</v>
      </c>
      <c r="Z37" s="56">
        <f t="shared" ca="1" si="25"/>
        <v>0.26162060301507539</v>
      </c>
      <c r="AA37" s="56">
        <f t="shared" ca="1" si="28"/>
        <v>0.1185269238704354</v>
      </c>
      <c r="AB37" s="56">
        <f t="shared" ca="1" si="34"/>
        <v>3.1481074048919533E-2</v>
      </c>
      <c r="AD37" s="13"/>
      <c r="AE37">
        <f t="shared" si="3"/>
        <v>1935</v>
      </c>
      <c r="AF37" s="13">
        <v>0.38557692307692304</v>
      </c>
      <c r="AG37" s="76">
        <f t="shared" si="2"/>
        <v>2.813903534465926</v>
      </c>
      <c r="AH37" s="13">
        <f>POWER(AG$120/AG36,1/ROWS(AG36:AG$119))-1</f>
        <v>6.656203448701703E-2</v>
      </c>
    </row>
    <row r="38" spans="1:34" s="54" customFormat="1" x14ac:dyDescent="0.45">
      <c r="A38" s="51">
        <f t="shared" si="32"/>
        <v>90</v>
      </c>
      <c r="B38" s="51">
        <f t="shared" si="32"/>
        <v>2054</v>
      </c>
      <c r="C38" s="51"/>
      <c r="D38" s="52">
        <f t="shared" si="33"/>
        <v>136017.52045300431</v>
      </c>
      <c r="E38" s="53">
        <f t="shared" si="30"/>
        <v>52889.686521002659</v>
      </c>
      <c r="F38" s="53">
        <f t="shared" si="16"/>
        <v>83127.833932001653</v>
      </c>
      <c r="H38" s="53">
        <f t="shared" si="11"/>
        <v>173811.9879684223</v>
      </c>
      <c r="I38" s="53">
        <f t="shared" si="12"/>
        <v>280765.0807657846</v>
      </c>
      <c r="K38" s="59">
        <f t="shared" si="21"/>
        <v>83127.833932001653</v>
      </c>
      <c r="L38" s="57">
        <f t="shared" si="17"/>
        <v>173985.79995639069</v>
      </c>
      <c r="M38" s="59">
        <f t="shared" si="22"/>
        <v>88021.569515578609</v>
      </c>
      <c r="N38" s="57">
        <f t="shared" si="18"/>
        <v>286380.38238110032</v>
      </c>
      <c r="O38" s="59">
        <f t="shared" si="23"/>
        <v>90747.444086120217</v>
      </c>
      <c r="P38" s="53"/>
      <c r="Q38" s="56"/>
      <c r="R38" s="57">
        <f t="shared" si="19"/>
        <v>1887850.9797751294</v>
      </c>
      <c r="S38" s="59">
        <f t="shared" si="20"/>
        <v>2348217.1621126202</v>
      </c>
      <c r="T38" s="60">
        <f t="shared" si="24"/>
        <v>3.7135979633378134E-2</v>
      </c>
      <c r="V38" s="91"/>
      <c r="W38" s="92"/>
      <c r="Y38" s="56">
        <f t="shared" ca="1" si="27"/>
        <v>2.4809835017131916E-2</v>
      </c>
      <c r="Z38" s="56">
        <f t="shared" ca="1" si="25"/>
        <v>0.29997510580034836</v>
      </c>
      <c r="AA38" s="56">
        <f t="shared" ca="1" si="28"/>
        <v>4.1750820499873775E-2</v>
      </c>
      <c r="AB38" s="56">
        <f t="shared" ca="1" si="34"/>
        <v>-6.0743763331169154E-3</v>
      </c>
      <c r="AC38" s="9"/>
      <c r="AD38" s="13"/>
      <c r="AE38">
        <f t="shared" si="3"/>
        <v>1936</v>
      </c>
      <c r="AF38" s="13">
        <v>0.24843858431644694</v>
      </c>
      <c r="AG38" s="76">
        <f t="shared" si="2"/>
        <v>3.512985744971687</v>
      </c>
      <c r="AH38" s="13">
        <f>POWER(AG$120/AG37,1/ROWS(AG37:AG$119))-1</f>
        <v>6.320475270400383E-2</v>
      </c>
    </row>
    <row r="39" spans="1:34" x14ac:dyDescent="0.45">
      <c r="A39" s="8">
        <f t="shared" si="32"/>
        <v>91</v>
      </c>
      <c r="B39" s="8">
        <f t="shared" si="32"/>
        <v>2055</v>
      </c>
      <c r="C39" s="8"/>
      <c r="D39" s="14">
        <f t="shared" si="33"/>
        <v>140098.04606659446</v>
      </c>
      <c r="E39" s="17">
        <f t="shared" si="30"/>
        <v>54476.377116632742</v>
      </c>
      <c r="F39" s="17">
        <f t="shared" si="16"/>
        <v>85621.668949961721</v>
      </c>
      <c r="H39" s="17">
        <f t="shared" si="11"/>
        <v>179026.34760747495</v>
      </c>
      <c r="I39" s="17">
        <f t="shared" si="12"/>
        <v>289188.03318875819</v>
      </c>
      <c r="K39" s="49">
        <f t="shared" si="21"/>
        <v>85621.668949961721</v>
      </c>
      <c r="L39" s="19">
        <f t="shared" si="17"/>
        <v>179205.37395508241</v>
      </c>
      <c r="M39" s="49">
        <f t="shared" si="22"/>
        <v>90662.216601045977</v>
      </c>
      <c r="N39" s="19">
        <f t="shared" si="18"/>
        <v>294971.79385253333</v>
      </c>
      <c r="O39" s="49">
        <f t="shared" si="23"/>
        <v>93469.867408703838</v>
      </c>
      <c r="P39" s="17"/>
      <c r="Q39" s="13"/>
      <c r="R39" s="19">
        <f t="shared" si="19"/>
        <v>1991763.0347267326</v>
      </c>
      <c r="S39" s="49">
        <f t="shared" si="20"/>
        <v>2465940.2025343482</v>
      </c>
      <c r="T39" s="50">
        <f t="shared" si="24"/>
        <v>3.6462415117062892E-2</v>
      </c>
      <c r="V39" s="91"/>
      <c r="W39" s="92"/>
      <c r="Y39" s="56">
        <f t="shared" ca="1" si="27"/>
        <v>-1.4852435429057672E-2</v>
      </c>
      <c r="Z39" s="56">
        <f t="shared" ca="1" si="25"/>
        <v>3.4469551895823791E-3</v>
      </c>
      <c r="AA39" s="56">
        <f t="shared" ca="1" si="28"/>
        <v>-6.0743763331169154E-3</v>
      </c>
      <c r="AB39" s="56">
        <f t="shared" ca="1" si="34"/>
        <v>0.16288313505948215</v>
      </c>
      <c r="AD39" s="13"/>
      <c r="AE39">
        <f t="shared" si="3"/>
        <v>1937</v>
      </c>
      <c r="AF39" s="13">
        <v>-0.32795997776542518</v>
      </c>
      <c r="AG39" s="76">
        <f t="shared" si="2"/>
        <v>2.3608670181605169</v>
      </c>
      <c r="AH39" s="13">
        <f>POWER(AG$120/AG38,1/ROWS(AG38:AG$119))-1</f>
        <v>6.1124388264256924E-2</v>
      </c>
    </row>
    <row r="40" spans="1:34" x14ac:dyDescent="0.45">
      <c r="A40" s="8">
        <f t="shared" si="32"/>
        <v>92</v>
      </c>
      <c r="B40" s="8">
        <f t="shared" si="32"/>
        <v>2056</v>
      </c>
      <c r="C40" s="8"/>
      <c r="D40" s="14">
        <f t="shared" si="33"/>
        <v>144300.98744859229</v>
      </c>
      <c r="E40" s="17">
        <f t="shared" si="30"/>
        <v>56110.668430131729</v>
      </c>
      <c r="F40" s="17">
        <f t="shared" si="16"/>
        <v>88190.319018460563</v>
      </c>
      <c r="H40" s="17">
        <f t="shared" si="11"/>
        <v>184397.13803569923</v>
      </c>
      <c r="I40" s="17">
        <f t="shared" si="12"/>
        <v>297863.6741844209</v>
      </c>
      <c r="K40" s="49">
        <f t="shared" si="21"/>
        <v>88190.319018460563</v>
      </c>
      <c r="L40" s="19">
        <f t="shared" si="17"/>
        <v>184581.53517373488</v>
      </c>
      <c r="M40" s="49">
        <f t="shared" si="22"/>
        <v>93382.083099077383</v>
      </c>
      <c r="N40" s="19">
        <f t="shared" si="18"/>
        <v>303820.94766810932</v>
      </c>
      <c r="O40" s="49">
        <f t="shared" si="23"/>
        <v>96273.963430964955</v>
      </c>
      <c r="P40" s="17"/>
      <c r="Q40" s="13"/>
      <c r="R40" s="19">
        <f t="shared" si="19"/>
        <v>2103992.8691383023</v>
      </c>
      <c r="S40" s="49">
        <f t="shared" si="20"/>
        <v>2592395.3519801465</v>
      </c>
      <c r="T40" s="50">
        <f t="shared" si="24"/>
        <v>3.5763364791986336E-2</v>
      </c>
      <c r="V40" s="91"/>
      <c r="W40" s="92"/>
      <c r="Y40" s="56">
        <f t="shared" ca="1" si="27"/>
        <v>-8.9065299189444849E-2</v>
      </c>
      <c r="Z40" s="56">
        <f t="shared" ca="1" si="25"/>
        <v>0.2767175572519085</v>
      </c>
      <c r="AA40" s="56">
        <f t="shared" ca="1" si="28"/>
        <v>2.1389946991289488E-2</v>
      </c>
      <c r="AB40" s="56">
        <f t="shared" ca="1" si="34"/>
        <v>6.4317350279221808E-2</v>
      </c>
      <c r="AD40" s="13"/>
      <c r="AE40">
        <f t="shared" si="3"/>
        <v>1938</v>
      </c>
      <c r="AF40" s="13">
        <v>0.2803970223325063</v>
      </c>
      <c r="AG40" s="76">
        <f t="shared" si="2"/>
        <v>3.0228471001757491</v>
      </c>
      <c r="AH40" s="13">
        <f>POWER(AG$120/AG39,1/ROWS(AG39:AG$119))-1</f>
        <v>6.712506988426048E-2</v>
      </c>
    </row>
    <row r="41" spans="1:34" x14ac:dyDescent="0.45">
      <c r="A41" s="8">
        <f t="shared" ref="A41:B54" si="35">A40+1</f>
        <v>93</v>
      </c>
      <c r="B41" s="8">
        <f t="shared" si="35"/>
        <v>2057</v>
      </c>
      <c r="C41" s="8"/>
      <c r="D41" s="14">
        <f t="shared" si="33"/>
        <v>148630.01707205008</v>
      </c>
      <c r="E41" s="17">
        <f t="shared" si="30"/>
        <v>57793.988483035682</v>
      </c>
      <c r="F41" s="17">
        <f t="shared" si="16"/>
        <v>90836.0285890144</v>
      </c>
      <c r="H41" s="17">
        <f t="shared" si="11"/>
        <v>189929.05217677023</v>
      </c>
      <c r="I41" s="17">
        <f t="shared" si="12"/>
        <v>306799.5844099535</v>
      </c>
      <c r="K41" s="49">
        <f t="shared" si="21"/>
        <v>90836.0285890144</v>
      </c>
      <c r="L41" s="19">
        <f t="shared" si="17"/>
        <v>190118.98122894694</v>
      </c>
      <c r="M41" s="49">
        <f t="shared" si="22"/>
        <v>96183.545592049748</v>
      </c>
      <c r="N41" s="19">
        <f t="shared" si="18"/>
        <v>312935.57609815261</v>
      </c>
      <c r="O41" s="49">
        <f t="shared" si="23"/>
        <v>99162.182333893928</v>
      </c>
      <c r="P41" s="17"/>
      <c r="Q41" s="13"/>
      <c r="R41" s="19">
        <f t="shared" si="19"/>
        <v>2225362.0623528934</v>
      </c>
      <c r="S41" s="49">
        <f t="shared" si="20"/>
        <v>2728416.619679993</v>
      </c>
      <c r="T41" s="50">
        <f t="shared" si="24"/>
        <v>3.5039419631589457E-2</v>
      </c>
      <c r="V41" s="91"/>
      <c r="W41" s="92"/>
      <c r="Y41" s="56">
        <f t="shared" ca="1" si="27"/>
        <v>-1.272969196570853E-2</v>
      </c>
      <c r="Z41" s="56">
        <f t="shared" ca="1" si="25"/>
        <v>0.49476831091180884</v>
      </c>
      <c r="AA41" s="56">
        <f t="shared" ca="1" si="28"/>
        <v>0.25221643758032553</v>
      </c>
      <c r="AB41" s="56">
        <f t="shared" ca="1" si="34"/>
        <v>-0.33836997165430316</v>
      </c>
      <c r="AD41" s="13"/>
      <c r="AE41">
        <f t="shared" si="3"/>
        <v>1939</v>
      </c>
      <c r="AF41" s="13">
        <v>-2.9715762273901936E-2</v>
      </c>
      <c r="AG41" s="76">
        <f t="shared" si="2"/>
        <v>2.9330208943565728</v>
      </c>
      <c r="AH41" s="13">
        <f>POWER(AG$120/AG40,1/ROWS(AG40:AG$119))-1</f>
        <v>6.4697431123723392E-2</v>
      </c>
    </row>
    <row r="42" spans="1:34" x14ac:dyDescent="0.45">
      <c r="A42" s="8">
        <f t="shared" si="35"/>
        <v>94</v>
      </c>
      <c r="B42" s="8">
        <f t="shared" si="35"/>
        <v>2058</v>
      </c>
      <c r="C42" s="8"/>
      <c r="D42" s="14">
        <f t="shared" si="33"/>
        <v>153088.91758421159</v>
      </c>
      <c r="E42" s="17">
        <f t="shared" si="30"/>
        <v>59527.808137526757</v>
      </c>
      <c r="F42" s="17">
        <f t="shared" si="16"/>
        <v>93561.10944668483</v>
      </c>
      <c r="H42" s="17">
        <f t="shared" si="11"/>
        <v>195626.92374207333</v>
      </c>
      <c r="I42" s="17">
        <f t="shared" si="12"/>
        <v>316003.57194225217</v>
      </c>
      <c r="K42" s="49">
        <f t="shared" si="21"/>
        <v>93561.10944668483</v>
      </c>
      <c r="L42" s="19">
        <f t="shared" si="17"/>
        <v>195822.55066581542</v>
      </c>
      <c r="M42" s="49">
        <f t="shared" si="22"/>
        <v>99069.051959811215</v>
      </c>
      <c r="N42" s="19">
        <f t="shared" si="18"/>
        <v>322323.64338109718</v>
      </c>
      <c r="O42" s="49">
        <f t="shared" si="23"/>
        <v>102137.04780391077</v>
      </c>
      <c r="P42" s="17"/>
      <c r="Q42" s="13"/>
      <c r="R42" s="19">
        <f t="shared" si="19"/>
        <v>2356779.7661493709</v>
      </c>
      <c r="S42" s="49">
        <f t="shared" si="20"/>
        <v>2874925.9601962836</v>
      </c>
      <c r="T42" s="50">
        <f t="shared" si="24"/>
        <v>3.4291357401883257E-2</v>
      </c>
      <c r="V42" s="91"/>
      <c r="W42" s="92"/>
      <c r="Y42" s="56">
        <f t="shared" ca="1" si="27"/>
        <v>-7.0309730667663495E-2</v>
      </c>
      <c r="Z42" s="56">
        <f t="shared" ca="1" si="25"/>
        <v>-0.17166666666666663</v>
      </c>
      <c r="AA42" s="56">
        <f t="shared" ca="1" si="28"/>
        <v>0.19599999999999995</v>
      </c>
      <c r="AB42" s="56">
        <f t="shared" ca="1" si="34"/>
        <v>0.18818785400375337</v>
      </c>
      <c r="AD42" s="13"/>
      <c r="AE42">
        <f t="shared" si="3"/>
        <v>1940</v>
      </c>
      <c r="AF42" s="13">
        <v>-0.12716378162450059</v>
      </c>
      <c r="AG42" s="76">
        <f t="shared" si="2"/>
        <v>2.5600468658465161</v>
      </c>
      <c r="AH42" s="13">
        <f>POWER(AG$120/AG41,1/ROWS(AG41:AG$119))-1</f>
        <v>6.594961600328797E-2</v>
      </c>
    </row>
    <row r="43" spans="1:34" s="54" customFormat="1" x14ac:dyDescent="0.45">
      <c r="A43" s="62">
        <f t="shared" si="35"/>
        <v>95</v>
      </c>
      <c r="B43" s="62">
        <f t="shared" si="35"/>
        <v>2059</v>
      </c>
      <c r="C43" s="62"/>
      <c r="D43" s="63">
        <f t="shared" si="33"/>
        <v>157681.58511173795</v>
      </c>
      <c r="E43" s="64">
        <f t="shared" si="30"/>
        <v>61313.642381652564</v>
      </c>
      <c r="F43" s="64">
        <f t="shared" si="16"/>
        <v>96367.942730085386</v>
      </c>
      <c r="G43" s="65"/>
      <c r="H43" s="64">
        <f t="shared" si="11"/>
        <v>201495.7314543355</v>
      </c>
      <c r="I43" s="64">
        <f t="shared" si="12"/>
        <v>325483.67910051969</v>
      </c>
      <c r="J43" s="65"/>
      <c r="K43" s="66">
        <f t="shared" si="21"/>
        <v>96367.942730085386</v>
      </c>
      <c r="L43" s="67">
        <f t="shared" si="17"/>
        <v>201697.22718578982</v>
      </c>
      <c r="M43" s="66">
        <f t="shared" si="22"/>
        <v>102041.12351860547</v>
      </c>
      <c r="N43" s="67">
        <f t="shared" si="18"/>
        <v>331993.35268253007</v>
      </c>
      <c r="O43" s="66">
        <f t="shared" si="23"/>
        <v>105201.15923802798</v>
      </c>
      <c r="P43" s="64"/>
      <c r="Q43" s="68"/>
      <c r="R43" s="67">
        <f t="shared" si="19"/>
        <v>2499252.2536715912</v>
      </c>
      <c r="S43" s="66">
        <f t="shared" si="20"/>
        <v>3032942.8335399111</v>
      </c>
      <c r="T43" s="69">
        <f t="shared" si="24"/>
        <v>3.3520147671387661E-2</v>
      </c>
      <c r="U43" s="65"/>
      <c r="V43" s="91"/>
      <c r="W43" s="92"/>
      <c r="Y43" s="56">
        <f t="shared" ca="1" si="27"/>
        <v>2.7860333744736065E-2</v>
      </c>
      <c r="Z43" s="56">
        <f t="shared" ca="1" si="25"/>
        <v>-0.33762575452716304</v>
      </c>
      <c r="AA43" s="56">
        <f t="shared" ca="1" si="28"/>
        <v>0.22583565009374795</v>
      </c>
      <c r="AB43" s="56">
        <f t="shared" ca="1" si="34"/>
        <v>0.11023302646720379</v>
      </c>
      <c r="AC43" s="9"/>
      <c r="AD43" s="13"/>
      <c r="AE43">
        <f t="shared" si="3"/>
        <v>1941</v>
      </c>
      <c r="AF43" s="13">
        <v>-0.15331807780320361</v>
      </c>
      <c r="AG43" s="76">
        <f t="shared" si="2"/>
        <v>2.1675454012888125</v>
      </c>
      <c r="AH43" s="13">
        <f>POWER(AG$120/AG42,1/ROWS(AG42:AG$119))-1</f>
        <v>6.8684592811450562E-2</v>
      </c>
    </row>
    <row r="44" spans="1:34" x14ac:dyDescent="0.45">
      <c r="A44" s="8">
        <f t="shared" si="35"/>
        <v>96</v>
      </c>
      <c r="B44" s="8">
        <f t="shared" si="35"/>
        <v>2060</v>
      </c>
      <c r="C44" s="8"/>
      <c r="D44" s="14">
        <f t="shared" si="33"/>
        <v>162412.03266509008</v>
      </c>
      <c r="E44" s="17">
        <f t="shared" si="30"/>
        <v>63153.051653102142</v>
      </c>
      <c r="F44" s="17">
        <f t="shared" si="16"/>
        <v>99258.98101198794</v>
      </c>
      <c r="H44" s="17">
        <f t="shared" si="11"/>
        <v>207540.60339796561</v>
      </c>
      <c r="I44" s="17">
        <f t="shared" si="12"/>
        <v>335248.18947353528</v>
      </c>
      <c r="K44" s="49">
        <f t="shared" si="21"/>
        <v>99258.98101198794</v>
      </c>
      <c r="L44" s="19">
        <f t="shared" si="17"/>
        <v>207748.14400136354</v>
      </c>
      <c r="M44" s="49">
        <f t="shared" si="22"/>
        <v>105102.35722416373</v>
      </c>
      <c r="N44" s="19">
        <f t="shared" si="18"/>
        <v>341953.15326300601</v>
      </c>
      <c r="O44" s="49">
        <f t="shared" si="23"/>
        <v>108357.19401516895</v>
      </c>
      <c r="P44" s="17"/>
      <c r="Q44" s="13"/>
      <c r="R44" s="19">
        <f t="shared" si="19"/>
        <v>2653893.5162186287</v>
      </c>
      <c r="S44" s="49">
        <f t="shared" si="20"/>
        <v>3203594.8134829984</v>
      </c>
      <c r="T44" s="50">
        <f t="shared" si="24"/>
        <v>3.2726954136533273E-2</v>
      </c>
      <c r="V44" s="91"/>
      <c r="W44" s="92"/>
      <c r="Y44" s="56">
        <f t="shared" ca="1" si="27"/>
        <v>-1.6938036644791602E-2</v>
      </c>
      <c r="Z44" s="56">
        <f t="shared" ca="1" si="25"/>
        <v>-0.52673147023086264</v>
      </c>
      <c r="AA44" s="56">
        <f t="shared" ca="1" si="28"/>
        <v>0.20771513353115734</v>
      </c>
      <c r="AB44" s="56">
        <f t="shared" ref="AB44:AB53" ca="1" si="36">OFFSET($AF$2,$AC$44+ROW($A1)-1901,0,1,1)</f>
        <v>0.18704335119337556</v>
      </c>
      <c r="AC44" s="9">
        <f ca="1">RANDBETWEEN(1945, 2009)</f>
        <v>1961</v>
      </c>
      <c r="AD44" s="13"/>
      <c r="AE44">
        <f t="shared" si="3"/>
        <v>1942</v>
      </c>
      <c r="AF44" s="13">
        <v>7.5675675675675791E-2</v>
      </c>
      <c r="AG44" s="76">
        <f t="shared" si="2"/>
        <v>2.3315758640890474</v>
      </c>
      <c r="AH44" s="13">
        <f>POWER(AG$120/AG43,1/ROWS(AG43:AG$119))-1</f>
        <v>7.1921335644020479E-2</v>
      </c>
    </row>
    <row r="45" spans="1:34" x14ac:dyDescent="0.45">
      <c r="A45" s="8">
        <f t="shared" si="35"/>
        <v>97</v>
      </c>
      <c r="B45" s="8">
        <f t="shared" si="35"/>
        <v>2061</v>
      </c>
      <c r="C45" s="8"/>
      <c r="D45" s="14">
        <f t="shared" si="33"/>
        <v>167284.39364504279</v>
      </c>
      <c r="E45" s="17">
        <f t="shared" si="30"/>
        <v>65047.64320269521</v>
      </c>
      <c r="F45" s="17">
        <f t="shared" si="16"/>
        <v>102236.75044234758</v>
      </c>
      <c r="H45" s="17">
        <f t="shared" si="11"/>
        <v>213766.82149990456</v>
      </c>
      <c r="I45" s="17">
        <f t="shared" si="12"/>
        <v>345305.63515774137</v>
      </c>
      <c r="K45" s="49">
        <f t="shared" si="21"/>
        <v>102236.75044234758</v>
      </c>
      <c r="L45" s="19">
        <f t="shared" si="17"/>
        <v>213980.58832140442</v>
      </c>
      <c r="M45" s="49">
        <f t="shared" si="22"/>
        <v>108255.42794088859</v>
      </c>
      <c r="N45" s="19">
        <f t="shared" si="18"/>
        <v>352211.74786089623</v>
      </c>
      <c r="O45" s="49">
        <f t="shared" si="23"/>
        <v>111607.90983562396</v>
      </c>
      <c r="P45" s="17"/>
      <c r="Q45" s="13"/>
      <c r="R45" s="19">
        <f t="shared" si="19"/>
        <v>2821937.0230851355</v>
      </c>
      <c r="S45" s="49">
        <f t="shared" si="20"/>
        <v>3388129.359267436</v>
      </c>
      <c r="T45" s="50">
        <f t="shared" si="24"/>
        <v>3.1913133961905184E-2</v>
      </c>
      <c r="V45" s="91"/>
      <c r="W45" s="92"/>
      <c r="Y45" s="56">
        <f t="shared" ca="1" si="27"/>
        <v>2.7672456485410158E-2</v>
      </c>
      <c r="Z45" s="56">
        <f t="shared" ca="1" si="25"/>
        <v>-0.23106546854942245</v>
      </c>
      <c r="AA45" s="56">
        <f t="shared" ca="1" si="28"/>
        <v>0.1458099303527296</v>
      </c>
      <c r="AB45" s="56">
        <f t="shared" ca="1" si="36"/>
        <v>-0.10805635344002185</v>
      </c>
      <c r="AD45" s="13"/>
      <c r="AE45">
        <f t="shared" si="3"/>
        <v>1943</v>
      </c>
      <c r="AF45" s="13">
        <v>0.13819095477386933</v>
      </c>
      <c r="AG45" s="76">
        <f t="shared" si="2"/>
        <v>2.6537785588752221</v>
      </c>
      <c r="AH45" s="13">
        <f>POWER(AG$120/AG44,1/ROWS(AG44:AG$119))-1</f>
        <v>7.1872023874778534E-2</v>
      </c>
    </row>
    <row r="46" spans="1:34" x14ac:dyDescent="0.45">
      <c r="A46" s="8">
        <f t="shared" si="35"/>
        <v>98</v>
      </c>
      <c r="B46" s="8">
        <f t="shared" si="35"/>
        <v>2062</v>
      </c>
      <c r="C46" s="8"/>
      <c r="D46" s="14">
        <f t="shared" si="33"/>
        <v>172302.92545439408</v>
      </c>
      <c r="E46" s="17">
        <f t="shared" si="30"/>
        <v>66999.072498776062</v>
      </c>
      <c r="F46" s="17">
        <f t="shared" si="16"/>
        <v>105303.85295561801</v>
      </c>
      <c r="H46" s="17">
        <f t="shared" si="11"/>
        <v>220179.82614490169</v>
      </c>
      <c r="I46" s="17">
        <f t="shared" si="12"/>
        <v>355664.80421247368</v>
      </c>
      <c r="K46" s="49">
        <f t="shared" si="21"/>
        <v>105303.85295561801</v>
      </c>
      <c r="L46" s="19">
        <f t="shared" si="17"/>
        <v>220400.00597104657</v>
      </c>
      <c r="M46" s="49">
        <f t="shared" si="22"/>
        <v>111503.09077911529</v>
      </c>
      <c r="N46" s="19">
        <f t="shared" si="18"/>
        <v>362778.10029672319</v>
      </c>
      <c r="O46" s="49">
        <f t="shared" si="23"/>
        <v>114956.14713069274</v>
      </c>
      <c r="P46" s="17"/>
      <c r="Q46" s="13"/>
      <c r="R46" s="19">
        <f t="shared" si="19"/>
        <v>3004748.7723094318</v>
      </c>
      <c r="S46" s="49">
        <f t="shared" si="20"/>
        <v>3587926.8785772016</v>
      </c>
      <c r="T46" s="50">
        <f t="shared" si="24"/>
        <v>3.1080233895905991E-2</v>
      </c>
      <c r="V46" s="91"/>
      <c r="W46" s="92"/>
      <c r="Y46" s="56">
        <f t="shared" ca="1" si="27"/>
        <v>1.8350956072208432E-2</v>
      </c>
      <c r="Z46" s="56">
        <f t="shared" ref="Z46:Z77" ca="1" si="37">OFFSET($AF$2,$Z$13+ROW($A33)-1901,0,1,1)</f>
        <v>0.66777963272120222</v>
      </c>
      <c r="AA46" s="56">
        <f t="shared" ca="1" si="28"/>
        <v>0.17006594080662474</v>
      </c>
      <c r="AB46" s="56">
        <f t="shared" ca="1" si="36"/>
        <v>0.17006594080662474</v>
      </c>
      <c r="AD46" s="13"/>
      <c r="AE46">
        <f t="shared" si="3"/>
        <v>1944</v>
      </c>
      <c r="AF46" s="13">
        <v>0.12067696835908759</v>
      </c>
      <c r="AG46" s="76">
        <f t="shared" si="2"/>
        <v>2.9740285100566322</v>
      </c>
      <c r="AH46" s="13">
        <f>POWER(AG$120/AG45,1/ROWS(AG45:AG$119))-1</f>
        <v>7.1014391556581069E-2</v>
      </c>
    </row>
    <row r="47" spans="1:34" x14ac:dyDescent="0.45">
      <c r="A47" s="8">
        <f t="shared" si="35"/>
        <v>99</v>
      </c>
      <c r="B47" s="8">
        <f t="shared" si="35"/>
        <v>2063</v>
      </c>
      <c r="C47" s="8"/>
      <c r="D47" s="14">
        <f t="shared" si="33"/>
        <v>177472.01321802591</v>
      </c>
      <c r="E47" s="17">
        <f t="shared" si="30"/>
        <v>69009.04467373935</v>
      </c>
      <c r="F47" s="17">
        <f t="shared" si="16"/>
        <v>108462.96854428656</v>
      </c>
      <c r="H47" s="17">
        <f t="shared" si="11"/>
        <v>226785.22092924875</v>
      </c>
      <c r="I47" s="17">
        <f t="shared" si="12"/>
        <v>366334.74833884789</v>
      </c>
      <c r="K47" s="49">
        <f t="shared" si="21"/>
        <v>108462.96854428656</v>
      </c>
      <c r="L47" s="19">
        <f t="shared" si="17"/>
        <v>227012.00615017794</v>
      </c>
      <c r="M47" s="49">
        <f t="shared" si="22"/>
        <v>114848.18350248874</v>
      </c>
      <c r="N47" s="19">
        <f t="shared" si="18"/>
        <v>373661.44330562482</v>
      </c>
      <c r="O47" s="49">
        <f t="shared" si="23"/>
        <v>118404.83154461344</v>
      </c>
      <c r="P47" s="17"/>
      <c r="Q47" s="13"/>
      <c r="R47" s="19">
        <f t="shared" si="19"/>
        <v>3203841.7742489488</v>
      </c>
      <c r="S47" s="49">
        <f t="shared" si="20"/>
        <v>3804515.2237047516</v>
      </c>
      <c r="T47" s="50">
        <f t="shared" si="24"/>
        <v>3.0229982999903759E-2</v>
      </c>
      <c r="V47" s="91"/>
      <c r="W47" s="92"/>
      <c r="Y47" s="56">
        <f t="shared" ca="1" si="27"/>
        <v>-1.5494510062784902E-2</v>
      </c>
      <c r="Z47" s="56">
        <f t="shared" ca="1" si="37"/>
        <v>4.1041041041040893E-2</v>
      </c>
      <c r="AA47" s="56">
        <f t="shared" ca="1" si="28"/>
        <v>0.17006594080662474</v>
      </c>
      <c r="AB47" s="56">
        <f t="shared" ca="1" si="36"/>
        <v>0.14560943643512458</v>
      </c>
      <c r="AD47" s="13"/>
      <c r="AE47">
        <f t="shared" si="3"/>
        <v>1945</v>
      </c>
      <c r="AF47" s="13">
        <v>0.26657912015758356</v>
      </c>
      <c r="AG47" s="76">
        <f t="shared" si="2"/>
        <v>3.7668424135910983</v>
      </c>
      <c r="AH47" s="13">
        <f>POWER(AG$120/AG46,1/ROWS(AG46:AG$119))-1</f>
        <v>7.0358571367471034E-2</v>
      </c>
    </row>
    <row r="48" spans="1:34" x14ac:dyDescent="0.45">
      <c r="A48" s="8">
        <f t="shared" si="35"/>
        <v>100</v>
      </c>
      <c r="B48" s="8">
        <f t="shared" si="35"/>
        <v>2064</v>
      </c>
      <c r="C48" s="8"/>
      <c r="D48" s="14">
        <f t="shared" si="33"/>
        <v>182796.17361456668</v>
      </c>
      <c r="E48" s="17">
        <f t="shared" si="30"/>
        <v>71079.316013951538</v>
      </c>
      <c r="F48" s="17">
        <f t="shared" si="16"/>
        <v>111716.85760061514</v>
      </c>
      <c r="H48" s="17">
        <f t="shared" si="11"/>
        <v>233588.77755712625</v>
      </c>
      <c r="I48" s="17">
        <f t="shared" si="12"/>
        <v>377324.79078901332</v>
      </c>
      <c r="K48" s="49">
        <f t="shared" si="21"/>
        <v>111716.85760061514</v>
      </c>
      <c r="L48" s="19">
        <f t="shared" si="17"/>
        <v>233822.36633468335</v>
      </c>
      <c r="M48" s="49">
        <f t="shared" si="22"/>
        <v>118293.62900756345</v>
      </c>
      <c r="N48" s="19">
        <f t="shared" si="18"/>
        <v>384871.28660479357</v>
      </c>
      <c r="O48" s="49">
        <f t="shared" si="23"/>
        <v>121956.97649095194</v>
      </c>
      <c r="P48" s="17"/>
      <c r="Q48" s="13"/>
      <c r="R48" s="19">
        <f t="shared" si="19"/>
        <v>3420892.1255113767</v>
      </c>
      <c r="S48" s="49">
        <f t="shared" si="20"/>
        <v>4039585.7784508537</v>
      </c>
      <c r="T48" s="50">
        <f t="shared" si="24"/>
        <v>2.9364281920740424E-2</v>
      </c>
      <c r="V48" s="91"/>
      <c r="W48" s="92"/>
      <c r="Y48" s="56">
        <f t="shared" ca="1" si="27"/>
        <v>5.0091144688131452E-2</v>
      </c>
      <c r="Z48" s="56">
        <f t="shared" ca="1" si="37"/>
        <v>0.38557692307692304</v>
      </c>
      <c r="AA48" s="56">
        <f t="shared" ca="1" si="28"/>
        <v>-6.0743763331169154E-3</v>
      </c>
      <c r="AB48" s="56">
        <f t="shared" ca="1" si="36"/>
        <v>0.10891202379590426</v>
      </c>
      <c r="AD48" s="13"/>
      <c r="AE48">
        <f t="shared" si="3"/>
        <v>1946</v>
      </c>
      <c r="AF48" s="13">
        <v>-8.1389320891653738E-2</v>
      </c>
      <c r="AG48" s="76">
        <f t="shared" si="2"/>
        <v>3.4602616676430409</v>
      </c>
      <c r="AH48" s="13">
        <f>POWER(AG$120/AG47,1/ROWS(AG47:AG$119))-1</f>
        <v>6.78933444176546E-2</v>
      </c>
    </row>
    <row r="49" spans="1:34" x14ac:dyDescent="0.45">
      <c r="A49" s="8">
        <f t="shared" si="35"/>
        <v>101</v>
      </c>
      <c r="B49" s="8">
        <f t="shared" si="35"/>
        <v>2065</v>
      </c>
      <c r="C49" s="8"/>
      <c r="D49" s="14">
        <f t="shared" si="33"/>
        <v>188280.0588230037</v>
      </c>
      <c r="E49" s="17">
        <f t="shared" si="30"/>
        <v>73211.695494370084</v>
      </c>
      <c r="F49" s="17">
        <f t="shared" si="16"/>
        <v>115068.36332863361</v>
      </c>
      <c r="H49" s="17">
        <f t="shared" si="11"/>
        <v>240596.44088384003</v>
      </c>
      <c r="I49" s="17">
        <f t="shared" si="12"/>
        <v>388644.53451268369</v>
      </c>
      <c r="K49" s="49">
        <f t="shared" si="21"/>
        <v>115068.36332863361</v>
      </c>
      <c r="L49" s="19">
        <f t="shared" si="17"/>
        <v>240837.03732472385</v>
      </c>
      <c r="M49" s="49">
        <f t="shared" si="22"/>
        <v>121842.43787779029</v>
      </c>
      <c r="N49" s="19">
        <f t="shared" si="18"/>
        <v>396417.42520293739</v>
      </c>
      <c r="O49" s="49">
        <f t="shared" si="23"/>
        <v>125615.68578568041</v>
      </c>
      <c r="P49" s="17"/>
      <c r="Q49" s="13"/>
      <c r="R49" s="19">
        <f t="shared" si="19"/>
        <v>3657756.8480955232</v>
      </c>
      <c r="S49" s="49">
        <f t="shared" si="20"/>
        <v>4295011.3106231848</v>
      </c>
      <c r="T49" s="50">
        <f t="shared" si="24"/>
        <v>2.8485188739515103E-2</v>
      </c>
      <c r="V49" s="91"/>
      <c r="W49" s="92"/>
      <c r="Y49" s="56">
        <f t="shared" ca="1" si="27"/>
        <v>-4.385353982821915E-2</v>
      </c>
      <c r="Z49" s="56">
        <f t="shared" ca="1" si="37"/>
        <v>0.24843858431644694</v>
      </c>
      <c r="AA49" s="56">
        <f t="shared" ca="1" si="28"/>
        <v>4.8100949525237358E-2</v>
      </c>
      <c r="AB49" s="56">
        <f t="shared" ca="1" si="36"/>
        <v>-0.18941504178272972</v>
      </c>
      <c r="AD49" s="13"/>
      <c r="AE49">
        <f t="shared" si="3"/>
        <v>1947</v>
      </c>
      <c r="AF49" s="13">
        <v>2.257336343115135E-2</v>
      </c>
      <c r="AG49" s="76">
        <f t="shared" si="2"/>
        <v>3.5383714118336291</v>
      </c>
      <c r="AH49" s="13">
        <f>POWER(AG$120/AG48,1/ROWS(AG48:AG$119))-1</f>
        <v>7.0129072939534742E-2</v>
      </c>
    </row>
    <row r="50" spans="1:34" x14ac:dyDescent="0.45">
      <c r="A50" s="8">
        <f t="shared" si="35"/>
        <v>102</v>
      </c>
      <c r="B50" s="8">
        <f t="shared" si="35"/>
        <v>2066</v>
      </c>
      <c r="C50" s="8"/>
      <c r="D50" s="14">
        <f t="shared" si="33"/>
        <v>193928.46058769381</v>
      </c>
      <c r="E50" s="17">
        <f t="shared" si="30"/>
        <v>75408.046359201195</v>
      </c>
      <c r="F50" s="17">
        <f t="shared" si="16"/>
        <v>118520.41422849262</v>
      </c>
      <c r="H50" s="17">
        <f t="shared" si="11"/>
        <v>247814.33411035524</v>
      </c>
      <c r="I50" s="17">
        <f t="shared" si="12"/>
        <v>400303.87054806424</v>
      </c>
      <c r="K50" s="49">
        <f t="shared" si="21"/>
        <v>118520.41422849262</v>
      </c>
      <c r="L50" s="19">
        <f t="shared" si="17"/>
        <v>248062.14844446559</v>
      </c>
      <c r="M50" s="49">
        <f t="shared" si="22"/>
        <v>125497.71101412401</v>
      </c>
      <c r="N50" s="19">
        <f t="shared" si="18"/>
        <v>408309.94795902551</v>
      </c>
      <c r="O50" s="49">
        <f t="shared" si="23"/>
        <v>129384.15635925086</v>
      </c>
      <c r="P50" s="17"/>
      <c r="Q50" s="13"/>
      <c r="R50" s="19">
        <f t="shared" si="19"/>
        <v>3916493.687827263</v>
      </c>
      <c r="S50" s="49">
        <f t="shared" si="20"/>
        <v>4572865.7842307538</v>
      </c>
      <c r="T50" s="50">
        <f t="shared" si="24"/>
        <v>2.759490153968789E-2</v>
      </c>
      <c r="V50" s="91"/>
      <c r="W50" s="92"/>
      <c r="Y50" s="56">
        <f t="shared" ca="1" si="27"/>
        <v>-7.8007287652325105E-2</v>
      </c>
      <c r="Z50" s="56">
        <f t="shared" ca="1" si="37"/>
        <v>-0.32795997776542518</v>
      </c>
      <c r="AA50" s="56">
        <f t="shared" ca="1" si="28"/>
        <v>0.10891202379590426</v>
      </c>
      <c r="AB50" s="56">
        <f t="shared" ca="1" si="36"/>
        <v>0.15196639938907985</v>
      </c>
      <c r="AD50" s="13"/>
      <c r="AE50">
        <f t="shared" si="3"/>
        <v>1948</v>
      </c>
      <c r="AF50" s="13">
        <v>-2.1523178807946852E-2</v>
      </c>
      <c r="AG50" s="76">
        <f t="shared" si="2"/>
        <v>3.4622144112478064</v>
      </c>
      <c r="AH50" s="13">
        <f>POWER(AG$120/AG49,1/ROWS(AG49:AG$119))-1</f>
        <v>7.0814429860726058E-2</v>
      </c>
    </row>
    <row r="51" spans="1:34" x14ac:dyDescent="0.45">
      <c r="A51" s="8">
        <f t="shared" si="35"/>
        <v>103</v>
      </c>
      <c r="B51" s="8">
        <f t="shared" si="35"/>
        <v>2067</v>
      </c>
      <c r="C51" s="8"/>
      <c r="D51" s="14">
        <f t="shared" si="33"/>
        <v>199746.31440532464</v>
      </c>
      <c r="E51" s="17">
        <f t="shared" si="30"/>
        <v>77670.287749977229</v>
      </c>
      <c r="F51" s="17">
        <f t="shared" si="16"/>
        <v>122076.02665534741</v>
      </c>
      <c r="H51" s="17">
        <f t="shared" si="11"/>
        <v>255248.76413366589</v>
      </c>
      <c r="I51" s="17">
        <f t="shared" si="12"/>
        <v>412312.98666450614</v>
      </c>
      <c r="K51" s="49">
        <f t="shared" si="21"/>
        <v>122076.02665534741</v>
      </c>
      <c r="L51" s="19">
        <f t="shared" si="17"/>
        <v>255504.01289779949</v>
      </c>
      <c r="M51" s="49">
        <f t="shared" si="22"/>
        <v>129262.6423445477</v>
      </c>
      <c r="N51" s="19">
        <f t="shared" si="18"/>
        <v>420559.24639779626</v>
      </c>
      <c r="O51" s="49">
        <f t="shared" si="23"/>
        <v>133265.68105002833</v>
      </c>
      <c r="P51" s="17"/>
      <c r="Q51" s="13"/>
      <c r="R51" s="19">
        <f t="shared" si="19"/>
        <v>4199383.0875227312</v>
      </c>
      <c r="S51" s="49">
        <f t="shared" si="20"/>
        <v>4875446.346818327</v>
      </c>
      <c r="T51" s="50">
        <f t="shared" si="24"/>
        <v>2.6695737949781747E-2</v>
      </c>
      <c r="V51" s="91"/>
      <c r="W51" s="92"/>
      <c r="Y51" s="56">
        <f t="shared" ca="1" si="27"/>
        <v>1.1133345564936101E-2</v>
      </c>
      <c r="Z51" s="56">
        <f t="shared" ca="1" si="37"/>
        <v>0.2803970223325063</v>
      </c>
      <c r="AA51" s="56">
        <f t="shared" ca="1" si="28"/>
        <v>0.1185269238704354</v>
      </c>
      <c r="AB51" s="56">
        <f t="shared" ca="1" si="36"/>
        <v>4.2757706330792011E-2</v>
      </c>
      <c r="AD51" s="13"/>
      <c r="AE51">
        <f t="shared" si="3"/>
        <v>1949</v>
      </c>
      <c r="AF51" s="13">
        <v>0.12859560067681874</v>
      </c>
      <c r="AG51" s="76">
        <f t="shared" si="2"/>
        <v>3.9074399531341566</v>
      </c>
      <c r="AH51" s="13">
        <f>POWER(AG$120/AG50,1/ROWS(AG50:AG$119))-1</f>
        <v>7.2194798380154079E-2</v>
      </c>
    </row>
    <row r="52" spans="1:34" x14ac:dyDescent="0.45">
      <c r="A52" s="8">
        <f t="shared" si="35"/>
        <v>104</v>
      </c>
      <c r="B52" s="8">
        <f t="shared" si="35"/>
        <v>2068</v>
      </c>
      <c r="C52" s="8"/>
      <c r="D52" s="14">
        <f t="shared" si="33"/>
        <v>205738.70383748438</v>
      </c>
      <c r="E52" s="17">
        <f t="shared" si="30"/>
        <v>80000.396382476552</v>
      </c>
      <c r="F52" s="17">
        <f t="shared" si="16"/>
        <v>125738.30745500783</v>
      </c>
      <c r="H52" s="17">
        <f t="shared" si="11"/>
        <v>262906.22705767589</v>
      </c>
      <c r="I52" s="17">
        <f t="shared" si="12"/>
        <v>424682.37626444135</v>
      </c>
      <c r="K52" s="49">
        <f t="shared" si="21"/>
        <v>125738.30745500783</v>
      </c>
      <c r="L52" s="19">
        <f t="shared" si="17"/>
        <v>263169.13328473357</v>
      </c>
      <c r="M52" s="49">
        <f t="shared" si="22"/>
        <v>133140.52161488423</v>
      </c>
      <c r="N52" s="19">
        <f t="shared" si="18"/>
        <v>433176.0237897301</v>
      </c>
      <c r="O52" s="49">
        <f t="shared" si="23"/>
        <v>137263.65148152932</v>
      </c>
      <c r="P52" s="17"/>
      <c r="Q52" s="13"/>
      <c r="R52" s="19">
        <f t="shared" si="19"/>
        <v>4508952.5740057342</v>
      </c>
      <c r="S52" s="49">
        <f t="shared" si="20"/>
        <v>5205297.7310801977</v>
      </c>
      <c r="T52" s="50">
        <f t="shared" si="24"/>
        <v>2.5790112024730524E-2</v>
      </c>
      <c r="V52" s="91"/>
      <c r="W52" s="92"/>
      <c r="Y52" s="56">
        <f t="shared" ca="1" si="27"/>
        <v>-2.2575320633471577E-2</v>
      </c>
      <c r="Z52" s="56">
        <f t="shared" ca="1" si="37"/>
        <v>-2.9715762273901936E-2</v>
      </c>
      <c r="AA52" s="56">
        <f t="shared" ca="1" si="28"/>
        <v>0.10891202379590426</v>
      </c>
      <c r="AB52" s="56">
        <f t="shared" ca="1" si="36"/>
        <v>-0.15193897012078827</v>
      </c>
      <c r="AD52" s="13"/>
      <c r="AE52">
        <f t="shared" si="3"/>
        <v>1950</v>
      </c>
      <c r="AF52" s="13">
        <v>0.1764117941029486</v>
      </c>
      <c r="AG52" s="76">
        <f t="shared" si="2"/>
        <v>4.5967584456160946</v>
      </c>
      <c r="AH52" s="13">
        <f>POWER(AG$120/AG51,1/ROWS(AG51:AG$119))-1</f>
        <v>7.1398464898197567E-2</v>
      </c>
    </row>
    <row r="53" spans="1:34" x14ac:dyDescent="0.45">
      <c r="A53" s="8">
        <f t="shared" si="35"/>
        <v>105</v>
      </c>
      <c r="B53" s="8">
        <f t="shared" si="35"/>
        <v>2069</v>
      </c>
      <c r="C53" s="8"/>
      <c r="D53" s="14">
        <f t="shared" si="33"/>
        <v>211910.86495260891</v>
      </c>
      <c r="E53" s="17">
        <f t="shared" si="30"/>
        <v>82400.408273950845</v>
      </c>
      <c r="F53" s="17">
        <f t="shared" si="16"/>
        <v>129510.45667865807</v>
      </c>
      <c r="H53" s="17">
        <f t="shared" si="11"/>
        <v>270793.41386940615</v>
      </c>
      <c r="I53" s="17">
        <f t="shared" si="12"/>
        <v>437422.84755237465</v>
      </c>
      <c r="K53" s="49">
        <f t="shared" si="21"/>
        <v>129510.45667865807</v>
      </c>
      <c r="L53" s="19">
        <f t="shared" si="17"/>
        <v>271064.20728327555</v>
      </c>
      <c r="M53" s="49">
        <f t="shared" si="22"/>
        <v>137134.73726333067</v>
      </c>
      <c r="N53" s="19">
        <f t="shared" si="18"/>
        <v>446171.30450342217</v>
      </c>
      <c r="O53" s="49">
        <f t="shared" si="23"/>
        <v>141381.56102597521</v>
      </c>
      <c r="P53" s="17"/>
      <c r="Q53" s="13"/>
      <c r="R53" s="19">
        <f t="shared" si="19"/>
        <v>4848003.8244075328</v>
      </c>
      <c r="S53" s="49">
        <f t="shared" si="20"/>
        <v>5565239.3361942302</v>
      </c>
      <c r="T53" s="50">
        <f t="shared" si="24"/>
        <v>2.4880508929463713E-2</v>
      </c>
      <c r="V53" s="91"/>
      <c r="W53" s="92"/>
      <c r="Y53" s="56">
        <f t="shared" ca="1" si="27"/>
        <v>-3.5496159991756565E-2</v>
      </c>
      <c r="Z53" s="56">
        <f t="shared" ca="1" si="37"/>
        <v>-0.12716378162450059</v>
      </c>
      <c r="AA53" s="56">
        <f t="shared" ca="1" si="28"/>
        <v>0.18704335119337556</v>
      </c>
      <c r="AB53" s="56">
        <f t="shared" ca="1" si="36"/>
        <v>4.8100949525237358E-2</v>
      </c>
      <c r="AD53" s="13"/>
      <c r="AE53">
        <f t="shared" si="3"/>
        <v>1951</v>
      </c>
      <c r="AF53" s="13">
        <v>0.14358538657604081</v>
      </c>
      <c r="AG53" s="76">
        <f t="shared" si="2"/>
        <v>5.2567857840265617</v>
      </c>
      <c r="AH53" s="13">
        <f>POWER(AG$120/AG52,1/ROWS(AG52:AG$119))-1</f>
        <v>6.9926238557538323E-2</v>
      </c>
    </row>
    <row r="54" spans="1:34" x14ac:dyDescent="0.45">
      <c r="A54" s="8">
        <f t="shared" si="35"/>
        <v>106</v>
      </c>
      <c r="B54" s="8">
        <f t="shared" si="35"/>
        <v>2070</v>
      </c>
      <c r="C54" s="8"/>
      <c r="D54" s="14">
        <f t="shared" si="33"/>
        <v>218268.19090118719</v>
      </c>
      <c r="E54" s="17">
        <f t="shared" si="30"/>
        <v>84872.42052216937</v>
      </c>
      <c r="F54" s="17">
        <f t="shared" si="16"/>
        <v>133395.77037901781</v>
      </c>
      <c r="H54" s="17">
        <f t="shared" si="11"/>
        <v>278917.21628548834</v>
      </c>
      <c r="I54" s="17">
        <f t="shared" si="12"/>
        <v>450545.53297894594</v>
      </c>
      <c r="K54" s="49">
        <f t="shared" si="21"/>
        <v>133395.77037901781</v>
      </c>
      <c r="L54" s="19">
        <f t="shared" si="17"/>
        <v>279196.13350177382</v>
      </c>
      <c r="M54" s="49">
        <f t="shared" si="22"/>
        <v>141248.77938123059</v>
      </c>
      <c r="N54" s="19">
        <f t="shared" si="18"/>
        <v>459556.44363852491</v>
      </c>
      <c r="O54" s="49">
        <f t="shared" si="23"/>
        <v>145623.00785675435</v>
      </c>
      <c r="P54" s="17"/>
      <c r="Q54" s="13"/>
      <c r="R54" s="19">
        <f t="shared" si="19"/>
        <v>5219642.7063713642</v>
      </c>
      <c r="S54" s="49">
        <f t="shared" si="20"/>
        <v>5958395.2835116629</v>
      </c>
      <c r="T54" s="50">
        <f t="shared" si="24"/>
        <v>2.396945797307615E-2</v>
      </c>
      <c r="V54" s="91"/>
      <c r="W54" s="92"/>
      <c r="Y54" s="56">
        <f t="shared" ca="1" si="27"/>
        <v>0.11624098365863859</v>
      </c>
      <c r="Z54" s="56">
        <f t="shared" ca="1" si="37"/>
        <v>-0.15331807780320361</v>
      </c>
      <c r="AA54" s="56">
        <f t="shared" ca="1" si="28"/>
        <v>4.2757706330792011E-2</v>
      </c>
      <c r="AB54" s="56">
        <f t="shared" ref="AB54:AB63" ca="1" si="38">OFFSET($AF$2,$AC$54+ROW($A1)-1901,0,1,1)</f>
        <v>3.1481074048919533E-2</v>
      </c>
      <c r="AC54" s="9">
        <f ca="1">RANDBETWEEN(1945, 2009)</f>
        <v>2004</v>
      </c>
      <c r="AD54" s="13"/>
      <c r="AE54">
        <f t="shared" si="3"/>
        <v>1952</v>
      </c>
      <c r="AF54" s="13">
        <v>8.4323922734026668E-2</v>
      </c>
      <c r="AG54" s="76">
        <f t="shared" si="2"/>
        <v>5.7000585823081469</v>
      </c>
      <c r="AH54" s="13">
        <f>POWER(AG$120/AG53,1/ROWS(AG53:AG$119))-1</f>
        <v>6.8863568275894682E-2</v>
      </c>
    </row>
    <row r="55" spans="1:34" x14ac:dyDescent="0.45">
      <c r="A55" s="8">
        <f t="shared" ref="A55:B55" si="39">A54+1</f>
        <v>107</v>
      </c>
      <c r="B55" s="8">
        <f t="shared" si="39"/>
        <v>2071</v>
      </c>
      <c r="C55" s="8"/>
      <c r="D55" s="14">
        <f t="shared" ref="D55:D78" si="40">D54*(1+W$3)</f>
        <v>224816.2366282228</v>
      </c>
      <c r="E55" s="17">
        <f t="shared" ref="E55:E78" si="41">E54*(1+W$3)</f>
        <v>87418.593137834454</v>
      </c>
      <c r="F55" s="17">
        <f t="shared" ref="F55:F78" si="42">D55-E55</f>
        <v>137397.64349038835</v>
      </c>
      <c r="H55" s="17">
        <f t="shared" ref="H55:H73" si="43">SUM(F56:F57)</f>
        <v>287284.732774053</v>
      </c>
      <c r="I55" s="17">
        <f t="shared" ref="I55:I73" si="44">SUM(F58:F60)</f>
        <v>464061.89896831434</v>
      </c>
      <c r="K55" s="49">
        <f t="shared" ref="K55:K73" si="45">MIN(F55, L54+M55)</f>
        <v>137397.64349038835</v>
      </c>
      <c r="L55" s="19">
        <f t="shared" ref="L55:L73" si="46">(L54+M55-K55)*(1+W$10)</f>
        <v>287572.01750682702</v>
      </c>
      <c r="M55" s="49">
        <f t="shared" ref="M55:M73" si="47">MIN(H55-L54+F55,N54+O55)</f>
        <v>145486.24276266753</v>
      </c>
      <c r="N55" s="19">
        <f t="shared" ref="N55:N73" si="48">(N54+O55-M55)*(1+W$9)</f>
        <v>473343.13694768061</v>
      </c>
      <c r="O55" s="49">
        <f t="shared" ref="O55:O73" si="49">MIN(I55-N54+(H55-L54+F55),R54)-P55</f>
        <v>149991.69809245697</v>
      </c>
      <c r="P55" s="17"/>
      <c r="Q55" s="13"/>
      <c r="R55" s="19">
        <f t="shared" ref="R55:R85" si="50">(R54-O55)*(1+W$8+Q55)</f>
        <v>5627312.6191895874</v>
      </c>
      <c r="S55" s="49">
        <f t="shared" ref="S55:S85" si="51">L55+N55+R55</f>
        <v>6388227.7736440953</v>
      </c>
      <c r="T55" s="50">
        <f t="shared" ref="T55:T85" si="52">K55/(MAX(S54,0.001))</f>
        <v>2.3059504606987261E-2</v>
      </c>
      <c r="V55" s="91"/>
      <c r="W55" s="92"/>
      <c r="Y55" s="56">
        <f t="shared" ca="1" si="27"/>
        <v>-4.584781748704847E-2</v>
      </c>
      <c r="Z55" s="56">
        <f t="shared" ca="1" si="37"/>
        <v>7.5675675675675791E-2</v>
      </c>
      <c r="AA55" s="56">
        <f t="shared" ca="1" si="28"/>
        <v>0.14560943643512458</v>
      </c>
      <c r="AB55" s="56">
        <f t="shared" ca="1" si="38"/>
        <v>-6.0743763331169154E-3</v>
      </c>
      <c r="AD55" s="13"/>
      <c r="AE55">
        <f t="shared" si="3"/>
        <v>1953</v>
      </c>
      <c r="AF55" s="13">
        <v>-3.7684138403562883E-2</v>
      </c>
      <c r="AG55" s="76">
        <f t="shared" si="2"/>
        <v>5.4852567857840304</v>
      </c>
      <c r="AH55" s="13">
        <f>POWER(AG$120/AG54,1/ROWS(AG54:AG$119))-1</f>
        <v>6.8631023734522678E-2</v>
      </c>
    </row>
    <row r="56" spans="1:34" x14ac:dyDescent="0.45">
      <c r="A56" s="8">
        <f t="shared" ref="A56:B56" si="53">A55+1</f>
        <v>108</v>
      </c>
      <c r="B56" s="8">
        <f t="shared" si="53"/>
        <v>2072</v>
      </c>
      <c r="C56" s="8"/>
      <c r="D56" s="14">
        <f t="shared" si="40"/>
        <v>231560.7237270695</v>
      </c>
      <c r="E56" s="17">
        <f t="shared" si="41"/>
        <v>90041.150931969489</v>
      </c>
      <c r="F56" s="17">
        <f t="shared" si="42"/>
        <v>141519.57279510002</v>
      </c>
      <c r="H56" s="17">
        <f t="shared" si="43"/>
        <v>295903.27475727466</v>
      </c>
      <c r="I56" s="17">
        <f t="shared" si="44"/>
        <v>477983.75593736372</v>
      </c>
      <c r="K56" s="49">
        <f t="shared" si="45"/>
        <v>141519.57279510002</v>
      </c>
      <c r="L56" s="19">
        <f t="shared" si="46"/>
        <v>296199.17803203192</v>
      </c>
      <c r="M56" s="49">
        <f t="shared" si="47"/>
        <v>149850.83004554766</v>
      </c>
      <c r="N56" s="19">
        <f t="shared" si="48"/>
        <v>487543.431056111</v>
      </c>
      <c r="O56" s="49">
        <f t="shared" si="49"/>
        <v>154491.44903523076</v>
      </c>
      <c r="P56" s="17"/>
      <c r="Q56" s="13"/>
      <c r="R56" s="19">
        <f t="shared" si="50"/>
        <v>6074831.4988713358</v>
      </c>
      <c r="S56" s="49">
        <f t="shared" si="51"/>
        <v>6858574.1079594791</v>
      </c>
      <c r="T56" s="50">
        <f t="shared" si="52"/>
        <v>2.2153182041969005E-2</v>
      </c>
      <c r="V56" s="91"/>
      <c r="W56" s="92"/>
      <c r="Y56" s="56">
        <f t="shared" ca="1" si="27"/>
        <v>7.8413553541282446E-2</v>
      </c>
      <c r="Z56" s="56">
        <f t="shared" ca="1" si="37"/>
        <v>0.13819095477386933</v>
      </c>
      <c r="AA56" s="56">
        <f t="shared" ca="1" si="28"/>
        <v>0.12859560067681874</v>
      </c>
      <c r="AB56" s="56">
        <f t="shared" ca="1" si="38"/>
        <v>0.16288313505948215</v>
      </c>
      <c r="AD56" s="13"/>
      <c r="AE56">
        <f t="shared" si="3"/>
        <v>1954</v>
      </c>
      <c r="AF56" s="13">
        <v>0.43965824136703446</v>
      </c>
      <c r="AG56" s="76">
        <f t="shared" si="2"/>
        <v>7.8968951376684293</v>
      </c>
      <c r="AH56" s="13">
        <f>POWER(AG$120/AG55,1/ROWS(AG55:AG$119))-1</f>
        <v>7.0355226545988359E-2</v>
      </c>
    </row>
    <row r="57" spans="1:34" x14ac:dyDescent="0.45">
      <c r="A57" s="8">
        <f t="shared" ref="A57:B57" si="54">A56+1</f>
        <v>109</v>
      </c>
      <c r="B57" s="8">
        <f t="shared" si="54"/>
        <v>2073</v>
      </c>
      <c r="C57" s="8"/>
      <c r="D57" s="14">
        <f t="shared" si="40"/>
        <v>238507.54543888159</v>
      </c>
      <c r="E57" s="17">
        <f t="shared" si="41"/>
        <v>92742.38545992857</v>
      </c>
      <c r="F57" s="17">
        <f t="shared" si="42"/>
        <v>145765.15997895302</v>
      </c>
      <c r="H57" s="17">
        <f t="shared" si="43"/>
        <v>304780.37299999292</v>
      </c>
      <c r="I57" s="17">
        <f t="shared" si="44"/>
        <v>492323.26861548459</v>
      </c>
      <c r="K57" s="49">
        <f t="shared" si="45"/>
        <v>145765.15997895302</v>
      </c>
      <c r="L57" s="19">
        <f t="shared" si="46"/>
        <v>305085.15337299288</v>
      </c>
      <c r="M57" s="49">
        <f t="shared" si="47"/>
        <v>154346.35494691401</v>
      </c>
      <c r="N57" s="19">
        <f t="shared" si="48"/>
        <v>502169.73398779432</v>
      </c>
      <c r="O57" s="49">
        <f t="shared" si="49"/>
        <v>159126.1925062876</v>
      </c>
      <c r="P57" s="17"/>
      <c r="Q57" s="13"/>
      <c r="R57" s="19">
        <f t="shared" si="50"/>
        <v>6566432.8900652044</v>
      </c>
      <c r="S57" s="49">
        <f t="shared" si="51"/>
        <v>7373687.7774259914</v>
      </c>
      <c r="T57" s="50">
        <f t="shared" si="52"/>
        <v>2.1252983154295926E-2</v>
      </c>
      <c r="V57" s="91"/>
      <c r="W57" s="92"/>
      <c r="Y57" s="56">
        <f t="shared" ca="1" si="27"/>
        <v>5.7369629486848858E-2</v>
      </c>
      <c r="Z57" s="56">
        <f t="shared" ca="1" si="37"/>
        <v>0.12067696835908759</v>
      </c>
      <c r="AA57" s="56">
        <f t="shared" ca="1" si="28"/>
        <v>0.1639540860030837</v>
      </c>
      <c r="AB57" s="56">
        <f t="shared" ca="1" si="38"/>
        <v>6.4317350279221808E-2</v>
      </c>
      <c r="AD57" s="13"/>
      <c r="AE57">
        <f t="shared" si="3"/>
        <v>1955</v>
      </c>
      <c r="AF57" s="13">
        <v>0.20771513353115734</v>
      </c>
      <c r="AG57" s="76">
        <f t="shared" si="2"/>
        <v>9.5371997656707741</v>
      </c>
      <c r="AH57" s="13">
        <f>POWER(AG$120/AG56,1/ROWS(AG56:AG$119))-1</f>
        <v>6.5409352375235263E-2</v>
      </c>
    </row>
    <row r="58" spans="1:34" x14ac:dyDescent="0.45">
      <c r="A58" s="8">
        <f t="shared" ref="A58:B58" si="55">A57+1</f>
        <v>110</v>
      </c>
      <c r="B58" s="8">
        <f t="shared" si="55"/>
        <v>2074</v>
      </c>
      <c r="C58" s="8"/>
      <c r="D58" s="14">
        <f t="shared" si="40"/>
        <v>245662.77180204805</v>
      </c>
      <c r="E58" s="17">
        <f t="shared" si="41"/>
        <v>95524.657023726424</v>
      </c>
      <c r="F58" s="17">
        <f t="shared" si="42"/>
        <v>150138.11477832164</v>
      </c>
      <c r="H58" s="17">
        <f t="shared" si="43"/>
        <v>313923.7841899927</v>
      </c>
      <c r="I58" s="17">
        <f t="shared" si="44"/>
        <v>507092.96667394915</v>
      </c>
      <c r="K58" s="49">
        <f t="shared" si="45"/>
        <v>150138.11477832164</v>
      </c>
      <c r="L58" s="19">
        <f t="shared" si="46"/>
        <v>314237.70797418267</v>
      </c>
      <c r="M58" s="49">
        <f t="shared" si="47"/>
        <v>158976.74559532147</v>
      </c>
      <c r="N58" s="19">
        <f t="shared" si="48"/>
        <v>517234.82600742806</v>
      </c>
      <c r="O58" s="49">
        <f t="shared" si="49"/>
        <v>163899.9782814763</v>
      </c>
      <c r="P58" s="17"/>
      <c r="Q58" s="13"/>
      <c r="R58" s="19">
        <f t="shared" si="50"/>
        <v>7106811.5320799388</v>
      </c>
      <c r="S58" s="49">
        <f t="shared" si="51"/>
        <v>7938284.0660615498</v>
      </c>
      <c r="T58" s="50">
        <f t="shared" si="52"/>
        <v>2.0361333339602276E-2</v>
      </c>
      <c r="V58" s="91"/>
      <c r="W58" s="92"/>
      <c r="Y58" s="56">
        <f t="shared" ca="1" si="27"/>
        <v>6.0799843466591612E-2</v>
      </c>
      <c r="Z58" s="56">
        <f t="shared" ca="1" si="37"/>
        <v>0.26657912015758356</v>
      </c>
      <c r="AA58" s="56">
        <f t="shared" ca="1" si="28"/>
        <v>0.26014734908444237</v>
      </c>
      <c r="AB58" s="56">
        <f t="shared" ca="1" si="38"/>
        <v>-0.33836997165430316</v>
      </c>
      <c r="AD58" s="13"/>
      <c r="AE58">
        <f t="shared" si="3"/>
        <v>1956</v>
      </c>
      <c r="AF58" s="13">
        <v>2.2727272727272707E-2</v>
      </c>
      <c r="AG58" s="76">
        <f t="shared" si="2"/>
        <v>9.7539543057996543</v>
      </c>
      <c r="AH58" s="13">
        <f>POWER(AG$120/AG57,1/ROWS(AG57:AG$119))-1</f>
        <v>6.3291276328268031E-2</v>
      </c>
    </row>
    <row r="59" spans="1:34" x14ac:dyDescent="0.45">
      <c r="A59" s="8">
        <f t="shared" ref="A59:B59" si="56">A58+1</f>
        <v>111</v>
      </c>
      <c r="B59" s="8">
        <f t="shared" si="56"/>
        <v>2075</v>
      </c>
      <c r="C59" s="8"/>
      <c r="D59" s="14">
        <f t="shared" si="40"/>
        <v>253032.6549561095</v>
      </c>
      <c r="E59" s="17">
        <f t="shared" si="41"/>
        <v>98390.396734438225</v>
      </c>
      <c r="F59" s="17">
        <f t="shared" si="42"/>
        <v>154642.25822167128</v>
      </c>
      <c r="H59" s="17">
        <f t="shared" si="43"/>
        <v>323341.49771569244</v>
      </c>
      <c r="I59" s="17">
        <f t="shared" si="44"/>
        <v>522305.75567416765</v>
      </c>
      <c r="K59" s="49">
        <f t="shared" si="45"/>
        <v>154642.25822167128</v>
      </c>
      <c r="L59" s="19">
        <f t="shared" si="46"/>
        <v>323664.83921340812</v>
      </c>
      <c r="M59" s="49">
        <f t="shared" si="47"/>
        <v>163746.04796318104</v>
      </c>
      <c r="N59" s="19">
        <f t="shared" si="48"/>
        <v>532751.87078765105</v>
      </c>
      <c r="O59" s="49">
        <f t="shared" si="49"/>
        <v>168816.97762992064</v>
      </c>
      <c r="P59" s="17"/>
      <c r="Q59" s="13"/>
      <c r="R59" s="19">
        <f t="shared" si="50"/>
        <v>7701173.955439521</v>
      </c>
      <c r="S59" s="49">
        <f t="shared" si="51"/>
        <v>8557590.6654405799</v>
      </c>
      <c r="T59" s="50">
        <f t="shared" si="52"/>
        <v>1.9480564935035704E-2</v>
      </c>
      <c r="V59" s="91"/>
      <c r="W59" s="92"/>
      <c r="Y59" s="56">
        <f t="shared" ca="1" si="27"/>
        <v>-6.0872504653663867E-3</v>
      </c>
      <c r="Z59" s="56">
        <f t="shared" ca="1" si="37"/>
        <v>-8.1389320891653738E-2</v>
      </c>
      <c r="AA59" s="56">
        <f t="shared" ca="1" si="28"/>
        <v>0.13415012771857504</v>
      </c>
      <c r="AB59" s="56">
        <f t="shared" ca="1" si="38"/>
        <v>0.18818785400375337</v>
      </c>
      <c r="AD59" s="13"/>
      <c r="AE59">
        <f t="shared" si="3"/>
        <v>1957</v>
      </c>
      <c r="AF59" s="13">
        <v>-0.12772772772772778</v>
      </c>
      <c r="AG59" s="76">
        <f t="shared" si="2"/>
        <v>8.5081038859597786</v>
      </c>
      <c r="AH59" s="13">
        <f>POWER(AG$120/AG58,1/ROWS(AG58:AG$119))-1</f>
        <v>6.3958550307076534E-2</v>
      </c>
    </row>
    <row r="60" spans="1:34" x14ac:dyDescent="0.45">
      <c r="A60" s="8">
        <f t="shared" ref="A60:B60" si="57">A59+1</f>
        <v>112</v>
      </c>
      <c r="B60" s="8">
        <f t="shared" si="57"/>
        <v>2076</v>
      </c>
      <c r="C60" s="8"/>
      <c r="D60" s="14">
        <f t="shared" si="40"/>
        <v>260623.63460479278</v>
      </c>
      <c r="E60" s="17">
        <f t="shared" si="41"/>
        <v>101342.10863647137</v>
      </c>
      <c r="F60" s="17">
        <f t="shared" si="42"/>
        <v>159281.52596832142</v>
      </c>
      <c r="H60" s="17">
        <f t="shared" si="43"/>
        <v>333041.74264716322</v>
      </c>
      <c r="I60" s="17">
        <f t="shared" si="44"/>
        <v>537974.92834439268</v>
      </c>
      <c r="K60" s="49">
        <f t="shared" si="45"/>
        <v>159281.52596832142</v>
      </c>
      <c r="L60" s="19">
        <f t="shared" si="46"/>
        <v>333374.78438981035</v>
      </c>
      <c r="M60" s="49">
        <f t="shared" si="47"/>
        <v>168658.42940207652</v>
      </c>
      <c r="N60" s="19">
        <f t="shared" si="48"/>
        <v>548734.42691128049</v>
      </c>
      <c r="O60" s="49">
        <f t="shared" si="49"/>
        <v>173881.48695881816</v>
      </c>
      <c r="P60" s="17"/>
      <c r="Q60" s="13"/>
      <c r="R60" s="19">
        <f t="shared" si="50"/>
        <v>8355294.6400135802</v>
      </c>
      <c r="S60" s="49">
        <f t="shared" si="51"/>
        <v>9237403.8513146713</v>
      </c>
      <c r="T60" s="50">
        <f t="shared" si="52"/>
        <v>1.8612893768286003E-2</v>
      </c>
      <c r="V60" s="91"/>
      <c r="W60" s="92"/>
      <c r="Y60" s="56">
        <f t="shared" ca="1" si="27"/>
        <v>2.7751195408792173E-2</v>
      </c>
      <c r="Z60" s="56">
        <f t="shared" ca="1" si="37"/>
        <v>2.257336343115135E-2</v>
      </c>
      <c r="AA60" s="56">
        <f t="shared" ca="1" si="28"/>
        <v>0.25322029387541778</v>
      </c>
      <c r="AB60" s="56">
        <f t="shared" ca="1" si="38"/>
        <v>0.11023302646720379</v>
      </c>
      <c r="AD60" s="13"/>
      <c r="AE60">
        <f t="shared" si="3"/>
        <v>1958</v>
      </c>
      <c r="AF60" s="13">
        <v>0.33968326830387885</v>
      </c>
      <c r="AG60" s="76">
        <f t="shared" si="2"/>
        <v>11.398164421011529</v>
      </c>
      <c r="AH60" s="13">
        <f>POWER(AG$120/AG59,1/ROWS(AG59:AG$119))-1</f>
        <v>6.7429041956859059E-2</v>
      </c>
    </row>
    <row r="61" spans="1:34" s="61" customFormat="1" ht="16.5" customHeight="1" x14ac:dyDescent="0.45">
      <c r="A61" s="8">
        <f t="shared" ref="A61:B61" si="58">A60+1</f>
        <v>113</v>
      </c>
      <c r="B61" s="8">
        <f t="shared" si="58"/>
        <v>2077</v>
      </c>
      <c r="C61" s="8"/>
      <c r="D61" s="14">
        <f t="shared" si="40"/>
        <v>268442.34364293655</v>
      </c>
      <c r="E61" s="17">
        <f t="shared" si="41"/>
        <v>104382.37189556552</v>
      </c>
      <c r="F61" s="17">
        <f t="shared" si="42"/>
        <v>164059.97174737102</v>
      </c>
      <c r="G61"/>
      <c r="H61" s="17">
        <f t="shared" si="43"/>
        <v>343032.99492657813</v>
      </c>
      <c r="I61" s="17">
        <f t="shared" si="44"/>
        <v>554114.17619472439</v>
      </c>
      <c r="J61"/>
      <c r="K61" s="49">
        <f t="shared" si="45"/>
        <v>164059.97174737102</v>
      </c>
      <c r="L61" s="19">
        <f t="shared" si="46"/>
        <v>343376.02792150469</v>
      </c>
      <c r="M61" s="49">
        <f t="shared" si="47"/>
        <v>173718.18228413881</v>
      </c>
      <c r="N61" s="19">
        <f t="shared" si="48"/>
        <v>565196.45971861889</v>
      </c>
      <c r="O61" s="49">
        <f t="shared" si="49"/>
        <v>179097.93156758271</v>
      </c>
      <c r="P61" s="17"/>
      <c r="Q61" s="13"/>
      <c r="R61" s="19">
        <f t="shared" si="50"/>
        <v>9075578.3463750593</v>
      </c>
      <c r="S61" s="49">
        <f t="shared" si="51"/>
        <v>9984150.8340151832</v>
      </c>
      <c r="T61" s="50">
        <f t="shared" si="52"/>
        <v>1.776039830975041E-2</v>
      </c>
      <c r="V61" s="91"/>
      <c r="W61" s="92"/>
      <c r="Y61" s="56">
        <f t="shared" ca="1" si="27"/>
        <v>4.2125585029038634E-3</v>
      </c>
      <c r="Z61" s="56">
        <f t="shared" ca="1" si="37"/>
        <v>-2.1523178807946852E-2</v>
      </c>
      <c r="AA61" s="56">
        <f t="shared" ca="1" si="28"/>
        <v>0.12859560067681874</v>
      </c>
      <c r="AB61" s="56">
        <f t="shared" ca="1" si="38"/>
        <v>5.5283908197876652E-2</v>
      </c>
      <c r="AC61" s="9"/>
      <c r="AD61" s="13"/>
      <c r="AE61">
        <f t="shared" si="3"/>
        <v>1959</v>
      </c>
      <c r="AF61" s="13">
        <v>0.1639540860030837</v>
      </c>
      <c r="AG61" s="76">
        <f t="shared" si="2"/>
        <v>13.266940050771343</v>
      </c>
      <c r="AH61" s="13">
        <f>POWER(AG$120/AG60,1/ROWS(AG60:AG$119))-1</f>
        <v>6.3395037635920914E-2</v>
      </c>
    </row>
    <row r="62" spans="1:34" x14ac:dyDescent="0.45">
      <c r="A62" s="8">
        <f t="shared" ref="A62:B62" si="59">A61+1</f>
        <v>114</v>
      </c>
      <c r="B62" s="8">
        <f t="shared" si="59"/>
        <v>2078</v>
      </c>
      <c r="C62" s="8"/>
      <c r="D62" s="14">
        <f t="shared" si="40"/>
        <v>276495.61395222467</v>
      </c>
      <c r="E62" s="17">
        <f t="shared" si="41"/>
        <v>107513.84305243249</v>
      </c>
      <c r="F62" s="17">
        <f t="shared" si="42"/>
        <v>168981.77089979217</v>
      </c>
      <c r="H62" s="17">
        <f t="shared" si="43"/>
        <v>353323.98477437551</v>
      </c>
      <c r="I62" s="17">
        <f t="shared" si="44"/>
        <v>570737.6014805662</v>
      </c>
      <c r="K62" s="49">
        <f t="shared" si="45"/>
        <v>168981.77089979217</v>
      </c>
      <c r="L62" s="19">
        <f t="shared" si="46"/>
        <v>353677.3087591498</v>
      </c>
      <c r="M62" s="49">
        <f t="shared" si="47"/>
        <v>178929.72775266299</v>
      </c>
      <c r="N62" s="19">
        <f t="shared" si="48"/>
        <v>582152.35351017758</v>
      </c>
      <c r="O62" s="49">
        <f t="shared" si="49"/>
        <v>184470.8695146103</v>
      </c>
      <c r="P62" s="17"/>
      <c r="Q62" s="13"/>
      <c r="R62" s="19">
        <f t="shared" si="50"/>
        <v>9869129.2993150987</v>
      </c>
      <c r="S62" s="49">
        <f t="shared" si="51"/>
        <v>10804958.961584426</v>
      </c>
      <c r="T62" s="50">
        <f t="shared" si="52"/>
        <v>1.6925001806271309E-2</v>
      </c>
      <c r="V62" s="91"/>
      <c r="W62" s="92"/>
      <c r="Y62" s="56">
        <f t="shared" ca="1" si="27"/>
        <v>1.9833664625929434E-3</v>
      </c>
      <c r="Z62" s="56">
        <f t="shared" ca="1" si="37"/>
        <v>0.12859560067681874</v>
      </c>
      <c r="AA62" s="56">
        <f t="shared" ca="1" si="28"/>
        <v>0.11023302646720379</v>
      </c>
      <c r="AB62" s="56">
        <f t="shared" ca="1" si="38"/>
        <v>7.2566044283801423E-2</v>
      </c>
      <c r="AD62" s="13"/>
      <c r="AE62">
        <f t="shared" si="3"/>
        <v>1960</v>
      </c>
      <c r="AF62" s="13">
        <v>-9.346482190167793E-2</v>
      </c>
      <c r="AG62" s="76">
        <f t="shared" si="2"/>
        <v>12.026947861745761</v>
      </c>
      <c r="AH62" s="13">
        <f>POWER(AG$120/AG61,1/ROWS(AG61:AG$119))-1</f>
        <v>6.1767735119881317E-2</v>
      </c>
    </row>
    <row r="63" spans="1:34" x14ac:dyDescent="0.45">
      <c r="A63" s="8">
        <f t="shared" ref="A63:B63" si="60">A62+1</f>
        <v>115</v>
      </c>
      <c r="B63" s="8">
        <f t="shared" si="60"/>
        <v>2079</v>
      </c>
      <c r="C63" s="8"/>
      <c r="D63" s="14">
        <f t="shared" si="40"/>
        <v>284790.48237079143</v>
      </c>
      <c r="E63" s="17">
        <f t="shared" si="41"/>
        <v>110739.25834400547</v>
      </c>
      <c r="F63" s="17">
        <f t="shared" si="42"/>
        <v>174051.22402678596</v>
      </c>
      <c r="H63" s="17">
        <f t="shared" si="43"/>
        <v>363923.70431760675</v>
      </c>
      <c r="I63" s="17">
        <f t="shared" si="44"/>
        <v>587859.72952498321</v>
      </c>
      <c r="K63" s="49">
        <f t="shared" si="45"/>
        <v>174051.22402678596</v>
      </c>
      <c r="L63" s="19">
        <f t="shared" si="46"/>
        <v>364287.62802192429</v>
      </c>
      <c r="M63" s="49">
        <f t="shared" si="47"/>
        <v>184297.61958524291</v>
      </c>
      <c r="N63" s="19">
        <f t="shared" si="48"/>
        <v>599616.92411548283</v>
      </c>
      <c r="O63" s="49">
        <f t="shared" si="49"/>
        <v>190004.99560004854</v>
      </c>
      <c r="P63" s="17"/>
      <c r="Q63" s="13"/>
      <c r="R63" s="19">
        <f t="shared" si="50"/>
        <v>10743827.977123708</v>
      </c>
      <c r="S63" s="49">
        <f t="shared" si="51"/>
        <v>11707732.529261114</v>
      </c>
      <c r="T63" s="50">
        <f t="shared" si="52"/>
        <v>1.6108457667039885E-2</v>
      </c>
      <c r="V63" s="91"/>
      <c r="W63" s="92"/>
      <c r="Y63" s="56">
        <f t="shared" ca="1" si="27"/>
        <v>-4.0471836610685506E-2</v>
      </c>
      <c r="Z63" s="56">
        <f t="shared" ca="1" si="37"/>
        <v>0.1764117941029486</v>
      </c>
      <c r="AA63" s="56">
        <f t="shared" ca="1" si="28"/>
        <v>0.17006594080662474</v>
      </c>
      <c r="AB63" s="56">
        <f t="shared" ca="1" si="38"/>
        <v>0.26499411636322567</v>
      </c>
      <c r="AD63" s="13"/>
      <c r="AE63">
        <f t="shared" si="3"/>
        <v>1961</v>
      </c>
      <c r="AF63" s="13">
        <v>0.18704335119337556</v>
      </c>
      <c r="AG63" s="76">
        <f t="shared" si="2"/>
        <v>14.27650849443469</v>
      </c>
      <c r="AH63" s="13">
        <f>POWER(AG$120/AG62,1/ROWS(AG62:AG$119))-1</f>
        <v>6.4665193177575242E-2</v>
      </c>
    </row>
    <row r="64" spans="1:34" x14ac:dyDescent="0.45">
      <c r="A64" s="8">
        <f t="shared" ref="A64:B64" si="61">A63+1</f>
        <v>116</v>
      </c>
      <c r="B64" s="8">
        <f t="shared" si="61"/>
        <v>2080</v>
      </c>
      <c r="C64" s="8"/>
      <c r="D64" s="14">
        <f t="shared" si="40"/>
        <v>293334.1968419152</v>
      </c>
      <c r="E64" s="17">
        <f t="shared" si="41"/>
        <v>114061.43609432565</v>
      </c>
      <c r="F64" s="17">
        <f t="shared" si="42"/>
        <v>179272.76074758955</v>
      </c>
      <c r="H64" s="17">
        <f t="shared" si="43"/>
        <v>374841.41544713493</v>
      </c>
      <c r="I64" s="17">
        <f t="shared" si="44"/>
        <v>605495.52141073265</v>
      </c>
      <c r="K64" s="49">
        <f t="shared" si="45"/>
        <v>179272.76074758955</v>
      </c>
      <c r="L64" s="19">
        <f t="shared" si="46"/>
        <v>375216.25686258206</v>
      </c>
      <c r="M64" s="49">
        <f t="shared" si="47"/>
        <v>189826.54817280019</v>
      </c>
      <c r="N64" s="19">
        <f t="shared" si="48"/>
        <v>617605.43183894735</v>
      </c>
      <c r="O64" s="49">
        <f t="shared" si="49"/>
        <v>195705.14546805</v>
      </c>
      <c r="P64" s="17"/>
      <c r="Q64" s="13"/>
      <c r="R64" s="19">
        <f t="shared" si="50"/>
        <v>11708416.34313778</v>
      </c>
      <c r="S64" s="49">
        <f t="shared" si="51"/>
        <v>12701238.031839309</v>
      </c>
      <c r="T64" s="50">
        <f t="shared" si="52"/>
        <v>1.5312338260165533E-2</v>
      </c>
      <c r="V64" s="91"/>
      <c r="W64" s="92"/>
      <c r="Y64" s="56">
        <f t="shared" ca="1" si="27"/>
        <v>-5.8299531562474296E-3</v>
      </c>
      <c r="Z64" s="56">
        <f t="shared" ca="1" si="37"/>
        <v>0.14358538657604081</v>
      </c>
      <c r="AA64" s="56">
        <f t="shared" ca="1" si="28"/>
        <v>8.4323922734026668E-2</v>
      </c>
      <c r="AB64" s="56">
        <f t="shared" ref="AB64:AB73" ca="1" si="62">OFFSET($AF$2,$AC$64+ROW($A1)-1901,0,1,1)</f>
        <v>-6.1780796896608758E-2</v>
      </c>
      <c r="AC64" s="9">
        <f ca="1">RANDBETWEEN(1945, 2009)</f>
        <v>2000</v>
      </c>
      <c r="AD64" s="13"/>
      <c r="AE64">
        <f t="shared" si="3"/>
        <v>1962</v>
      </c>
      <c r="AF64" s="13">
        <v>-0.10805635344002185</v>
      </c>
      <c r="AG64" s="76">
        <f t="shared" si="2"/>
        <v>12.733841046670582</v>
      </c>
      <c r="AH64" s="13">
        <f>POWER(AG$120/AG63,1/ROWS(AG63:AG$119))-1</f>
        <v>6.2634830363917704E-2</v>
      </c>
    </row>
    <row r="65" spans="1:34" x14ac:dyDescent="0.45">
      <c r="A65" s="8">
        <f t="shared" ref="A65:B65" si="63">A64+1</f>
        <v>117</v>
      </c>
      <c r="B65" s="8">
        <f t="shared" si="63"/>
        <v>2081</v>
      </c>
      <c r="C65" s="8"/>
      <c r="D65" s="14">
        <f t="shared" si="40"/>
        <v>302134.22274717264</v>
      </c>
      <c r="E65" s="17">
        <f t="shared" si="41"/>
        <v>117483.27917715542</v>
      </c>
      <c r="F65" s="17">
        <f t="shared" si="42"/>
        <v>184650.94357001723</v>
      </c>
      <c r="H65" s="17">
        <f t="shared" si="43"/>
        <v>386086.65791054897</v>
      </c>
      <c r="I65" s="17">
        <f t="shared" si="44"/>
        <v>623660.38705305464</v>
      </c>
      <c r="K65" s="49">
        <f t="shared" si="45"/>
        <v>184650.94357001723</v>
      </c>
      <c r="L65" s="19">
        <f t="shared" si="46"/>
        <v>386472.74456845946</v>
      </c>
      <c r="M65" s="49">
        <f t="shared" si="47"/>
        <v>195521.34461798414</v>
      </c>
      <c r="N65" s="19">
        <f t="shared" si="48"/>
        <v>636133.59479411575</v>
      </c>
      <c r="O65" s="49">
        <f t="shared" si="49"/>
        <v>201576.29983209143</v>
      </c>
      <c r="P65" s="17"/>
      <c r="Q65" s="13"/>
      <c r="R65" s="19">
        <f t="shared" si="50"/>
        <v>12772592.448069317</v>
      </c>
      <c r="S65" s="49">
        <f t="shared" si="51"/>
        <v>13795198.787431892</v>
      </c>
      <c r="T65" s="50">
        <f t="shared" si="52"/>
        <v>1.4538027167677395E-2</v>
      </c>
      <c r="V65" s="91"/>
      <c r="W65" s="92"/>
      <c r="Y65" s="13">
        <f t="shared" ca="1" si="27"/>
        <v>-1.3852151816328848E-2</v>
      </c>
      <c r="Z65" s="13">
        <f t="shared" ca="1" si="37"/>
        <v>8.4323922734026668E-2</v>
      </c>
      <c r="AA65" s="13">
        <f t="shared" ca="1" si="28"/>
        <v>0.1185269238704354</v>
      </c>
      <c r="AB65" s="13">
        <f t="shared" ca="1" si="62"/>
        <v>-7.0947825119590524E-2</v>
      </c>
      <c r="AD65" s="13"/>
      <c r="AE65">
        <f t="shared" si="3"/>
        <v>1963</v>
      </c>
      <c r="AF65" s="13">
        <v>0.17006594080662474</v>
      </c>
      <c r="AG65" s="76">
        <f t="shared" si="2"/>
        <v>14.89943370435463</v>
      </c>
      <c r="AH65" s="13">
        <f>POWER(AG$120/AG64,1/ROWS(AG64:AG$119))-1</f>
        <v>6.5962734820865343E-2</v>
      </c>
    </row>
    <row r="66" spans="1:34" x14ac:dyDescent="0.45">
      <c r="A66" s="8">
        <f t="shared" ref="A66:B66" si="64">A65+1</f>
        <v>118</v>
      </c>
      <c r="B66" s="8">
        <f t="shared" si="64"/>
        <v>2082</v>
      </c>
      <c r="C66" s="8"/>
      <c r="D66" s="14">
        <f t="shared" si="40"/>
        <v>311198.2494295878</v>
      </c>
      <c r="E66" s="17">
        <f t="shared" si="41"/>
        <v>121007.77755247008</v>
      </c>
      <c r="F66" s="17">
        <f t="shared" si="42"/>
        <v>190190.4718771177</v>
      </c>
      <c r="H66" s="17">
        <f t="shared" si="43"/>
        <v>397669.25764786545</v>
      </c>
      <c r="I66" s="17">
        <f t="shared" si="44"/>
        <v>642370.19866464636</v>
      </c>
      <c r="K66" s="49">
        <f t="shared" si="45"/>
        <v>190190.4718771177</v>
      </c>
      <c r="L66" s="19">
        <f t="shared" si="46"/>
        <v>398066.92690551322</v>
      </c>
      <c r="M66" s="49">
        <f t="shared" si="47"/>
        <v>201386.98495652369</v>
      </c>
      <c r="N66" s="19">
        <f t="shared" si="48"/>
        <v>655217.60263793927</v>
      </c>
      <c r="O66" s="49">
        <f t="shared" si="49"/>
        <v>207623.58882705431</v>
      </c>
      <c r="P66" s="17"/>
      <c r="Q66" s="13"/>
      <c r="R66" s="19">
        <f t="shared" si="50"/>
        <v>13947115.433758913</v>
      </c>
      <c r="S66" s="49">
        <f t="shared" si="51"/>
        <v>15000399.963302365</v>
      </c>
      <c r="T66" s="50">
        <f t="shared" si="52"/>
        <v>1.3786714842441461E-2</v>
      </c>
      <c r="V66" s="91"/>
      <c r="W66" s="92"/>
      <c r="Y66" s="13">
        <f t="shared" ca="1" si="27"/>
        <v>6.6467981509417462E-2</v>
      </c>
      <c r="Z66" s="13">
        <f t="shared" ca="1" si="37"/>
        <v>-3.7684138403562883E-2</v>
      </c>
      <c r="AA66" s="13">
        <f t="shared" ca="1" si="28"/>
        <v>0.20771513353115734</v>
      </c>
      <c r="AB66" s="13">
        <f t="shared" ca="1" si="62"/>
        <v>-0.16762660280397157</v>
      </c>
      <c r="AD66" s="13"/>
      <c r="AE66">
        <f t="shared" si="3"/>
        <v>1964</v>
      </c>
      <c r="AF66" s="13">
        <v>0.14560943643512458</v>
      </c>
      <c r="AG66" s="76">
        <f t="shared" si="2"/>
        <v>17.068931849248209</v>
      </c>
      <c r="AH66" s="13">
        <f>POWER(AG$120/AG65,1/ROWS(AG65:AG$119))-1</f>
        <v>6.4158295403549781E-2</v>
      </c>
    </row>
    <row r="67" spans="1:34" x14ac:dyDescent="0.45">
      <c r="A67" s="8">
        <f t="shared" ref="A67:B67" si="65">A66+1</f>
        <v>119</v>
      </c>
      <c r="B67" s="8">
        <f t="shared" si="65"/>
        <v>2083</v>
      </c>
      <c r="C67" s="8"/>
      <c r="D67" s="14">
        <f t="shared" si="40"/>
        <v>320534.19691247545</v>
      </c>
      <c r="E67" s="17">
        <f t="shared" si="41"/>
        <v>124638.01087904419</v>
      </c>
      <c r="F67" s="17">
        <f t="shared" si="42"/>
        <v>195896.18603343127</v>
      </c>
      <c r="H67" s="17">
        <f t="shared" si="43"/>
        <v>409599.33537730144</v>
      </c>
      <c r="I67" s="17">
        <f t="shared" si="44"/>
        <v>661641.30462458567</v>
      </c>
      <c r="K67" s="49">
        <f t="shared" si="45"/>
        <v>195896.18603343127</v>
      </c>
      <c r="L67" s="19">
        <f t="shared" si="46"/>
        <v>410008.93471267878</v>
      </c>
      <c r="M67" s="49">
        <f t="shared" si="47"/>
        <v>207428.59450521949</v>
      </c>
      <c r="N67" s="19">
        <f t="shared" si="48"/>
        <v>674874.13071707741</v>
      </c>
      <c r="O67" s="49">
        <f t="shared" si="49"/>
        <v>213852.29649186588</v>
      </c>
      <c r="P67" s="17"/>
      <c r="Q67" s="13"/>
      <c r="R67" s="19">
        <f t="shared" si="50"/>
        <v>15243922.082366424</v>
      </c>
      <c r="S67" s="49">
        <f t="shared" si="51"/>
        <v>16328805.14779618</v>
      </c>
      <c r="T67" s="50">
        <f t="shared" si="52"/>
        <v>1.3059397516911568E-2</v>
      </c>
      <c r="V67" s="91"/>
      <c r="W67" s="92"/>
      <c r="Y67" s="13">
        <f t="shared" ca="1" si="27"/>
        <v>4.981821500038066E-2</v>
      </c>
      <c r="Z67" s="13">
        <f t="shared" ca="1" si="37"/>
        <v>0.43965824136703446</v>
      </c>
      <c r="AA67" s="13">
        <f t="shared" ca="1" si="28"/>
        <v>-0.33836997165430316</v>
      </c>
      <c r="AB67" s="13">
        <f t="shared" ca="1" si="62"/>
        <v>0.25322029387541778</v>
      </c>
      <c r="AD67" s="13"/>
      <c r="AE67">
        <f t="shared" si="3"/>
        <v>1965</v>
      </c>
      <c r="AF67" s="13">
        <v>0.10891202379590426</v>
      </c>
      <c r="AG67" s="76">
        <f t="shared" si="2"/>
        <v>18.927943760984199</v>
      </c>
      <c r="AH67" s="13">
        <f>POWER(AG$120/AG66,1/ROWS(AG66:AG$119))-1</f>
        <v>6.2705871894111587E-2</v>
      </c>
    </row>
    <row r="68" spans="1:34" x14ac:dyDescent="0.45">
      <c r="A68" s="8">
        <f t="shared" ref="A68:B68" si="66">A67+1</f>
        <v>120</v>
      </c>
      <c r="B68" s="8">
        <f t="shared" si="66"/>
        <v>2084</v>
      </c>
      <c r="C68" s="8"/>
      <c r="D68" s="14">
        <f t="shared" si="40"/>
        <v>330150.22281984973</v>
      </c>
      <c r="E68" s="17">
        <f t="shared" si="41"/>
        <v>128377.15120541552</v>
      </c>
      <c r="F68" s="17">
        <f t="shared" si="42"/>
        <v>201773.07161443422</v>
      </c>
      <c r="H68" s="17">
        <f t="shared" si="43"/>
        <v>421887.31543862046</v>
      </c>
      <c r="I68" s="17">
        <f t="shared" si="44"/>
        <v>681490.54376332334</v>
      </c>
      <c r="K68" s="49">
        <f t="shared" si="45"/>
        <v>201773.07161443422</v>
      </c>
      <c r="L68" s="19">
        <f t="shared" si="46"/>
        <v>422309.20275405899</v>
      </c>
      <c r="M68" s="49">
        <f t="shared" si="47"/>
        <v>213651.45234037589</v>
      </c>
      <c r="N68" s="19">
        <f t="shared" si="48"/>
        <v>695120.35463858978</v>
      </c>
      <c r="O68" s="49">
        <f t="shared" si="49"/>
        <v>220267.86538662182</v>
      </c>
      <c r="P68" s="17"/>
      <c r="Q68" s="13"/>
      <c r="R68" s="19">
        <f t="shared" si="50"/>
        <v>16676256.180847581</v>
      </c>
      <c r="S68" s="49">
        <f t="shared" si="51"/>
        <v>17793685.738240231</v>
      </c>
      <c r="T68" s="50">
        <f t="shared" si="52"/>
        <v>1.2356879134029384E-2</v>
      </c>
      <c r="V68" s="91"/>
      <c r="W68" s="92"/>
      <c r="Y68" s="13">
        <f t="shared" ca="1" si="27"/>
        <v>3.607015638006918E-3</v>
      </c>
      <c r="Z68" s="13">
        <f t="shared" ca="1" si="37"/>
        <v>0.20771513353115734</v>
      </c>
      <c r="AA68" s="13">
        <f t="shared" ca="1" si="28"/>
        <v>0.27657642786398173</v>
      </c>
      <c r="AB68" s="13">
        <f t="shared" ca="1" si="62"/>
        <v>3.1481074048919533E-2</v>
      </c>
      <c r="AD68" s="13"/>
      <c r="AE68">
        <f t="shared" si="3"/>
        <v>1966</v>
      </c>
      <c r="AF68" s="13">
        <v>-0.18941504178272972</v>
      </c>
      <c r="AG68" s="76">
        <f t="shared" ref="AG68:AG120" si="67">AG67*(1+AF68)</f>
        <v>15.342706502636219</v>
      </c>
      <c r="AH68" s="13">
        <f>POWER(AG$120/AG67,1/ROWS(AG67:AG$119))-1</f>
        <v>6.185282131649239E-2</v>
      </c>
    </row>
    <row r="69" spans="1:34" x14ac:dyDescent="0.45">
      <c r="A69" s="8">
        <f t="shared" ref="A69:B69" si="68">A68+1</f>
        <v>121</v>
      </c>
      <c r="B69" s="8">
        <f t="shared" si="68"/>
        <v>2085</v>
      </c>
      <c r="C69" s="8"/>
      <c r="D69" s="14">
        <f t="shared" si="40"/>
        <v>340054.72950444522</v>
      </c>
      <c r="E69" s="17">
        <f t="shared" si="41"/>
        <v>132228.46574157799</v>
      </c>
      <c r="F69" s="17">
        <f t="shared" si="42"/>
        <v>207826.26376286722</v>
      </c>
      <c r="H69" s="17">
        <f t="shared" si="43"/>
        <v>434543.93490177905</v>
      </c>
      <c r="I69" s="17">
        <f t="shared" si="44"/>
        <v>701935.26007622306</v>
      </c>
      <c r="K69" s="49">
        <f t="shared" si="45"/>
        <v>207826.26376286722</v>
      </c>
      <c r="L69" s="19">
        <f t="shared" si="46"/>
        <v>434978.47883668076</v>
      </c>
      <c r="M69" s="49">
        <f t="shared" si="47"/>
        <v>220060.99591058728</v>
      </c>
      <c r="N69" s="19">
        <f t="shared" si="48"/>
        <v>715973.96527774748</v>
      </c>
      <c r="O69" s="49">
        <f t="shared" si="49"/>
        <v>226875.90134822056</v>
      </c>
      <c r="P69" s="17"/>
      <c r="Q69" s="13"/>
      <c r="R69" s="19">
        <f t="shared" si="50"/>
        <v>18258812.110244293</v>
      </c>
      <c r="S69" s="49">
        <f t="shared" si="51"/>
        <v>19409764.554358721</v>
      </c>
      <c r="T69" s="50">
        <f t="shared" si="52"/>
        <v>1.1679776007071424E-2</v>
      </c>
      <c r="V69" s="91"/>
      <c r="W69" s="92"/>
      <c r="Y69" s="13">
        <f t="shared" ca="1" si="27"/>
        <v>1.2319350550671545E-2</v>
      </c>
      <c r="Z69" s="13">
        <f t="shared" ca="1" si="37"/>
        <v>2.2727272727272707E-2</v>
      </c>
      <c r="AA69" s="13">
        <f t="shared" ca="1" si="28"/>
        <v>4.1750820499873775E-2</v>
      </c>
      <c r="AB69" s="13">
        <f t="shared" ca="1" si="62"/>
        <v>-6.0743763331169154E-3</v>
      </c>
      <c r="AD69" s="13"/>
      <c r="AE69">
        <f t="shared" ref="AE69:AE120" si="69">AE68+1</f>
        <v>1967</v>
      </c>
      <c r="AF69" s="13">
        <v>0.15196639938907985</v>
      </c>
      <c r="AG69" s="76">
        <f t="shared" si="67"/>
        <v>17.674282366725265</v>
      </c>
      <c r="AH69" s="13">
        <f>POWER(AG$120/AG68,1/ROWS(AG68:AG$119))-1</f>
        <v>6.7380923074029653E-2</v>
      </c>
    </row>
    <row r="70" spans="1:34" x14ac:dyDescent="0.45">
      <c r="A70" s="8">
        <f t="shared" ref="A70:B70" si="70">A69+1</f>
        <v>122</v>
      </c>
      <c r="B70" s="8">
        <f t="shared" si="70"/>
        <v>2086</v>
      </c>
      <c r="C70" s="8"/>
      <c r="D70" s="14">
        <f t="shared" si="40"/>
        <v>350256.37138957856</v>
      </c>
      <c r="E70" s="17">
        <f t="shared" si="41"/>
        <v>136195.31971382533</v>
      </c>
      <c r="F70" s="17">
        <f t="shared" si="42"/>
        <v>214061.05167575323</v>
      </c>
      <c r="H70" s="17">
        <f t="shared" si="43"/>
        <v>447580.25294883247</v>
      </c>
      <c r="I70" s="17">
        <f t="shared" si="44"/>
        <v>722993.31787850987</v>
      </c>
      <c r="K70" s="49">
        <f t="shared" si="45"/>
        <v>214061.05167575323</v>
      </c>
      <c r="L70" s="19">
        <f t="shared" si="46"/>
        <v>448027.83320178126</v>
      </c>
      <c r="M70" s="49">
        <f t="shared" si="47"/>
        <v>226662.82578790493</v>
      </c>
      <c r="N70" s="19">
        <f t="shared" si="48"/>
        <v>737453.18423608004</v>
      </c>
      <c r="O70" s="49">
        <f t="shared" si="49"/>
        <v>233682.17838866732</v>
      </c>
      <c r="P70" s="17"/>
      <c r="Q70" s="13"/>
      <c r="R70" s="19">
        <f t="shared" si="50"/>
        <v>20007894.224359747</v>
      </c>
      <c r="S70" s="49">
        <f t="shared" si="51"/>
        <v>21193375.241797607</v>
      </c>
      <c r="T70" s="50">
        <f t="shared" si="52"/>
        <v>1.1028523868811329E-2</v>
      </c>
      <c r="V70" s="91"/>
      <c r="W70" s="92"/>
      <c r="Y70" s="13">
        <f t="shared" ca="1" si="27"/>
        <v>1.3816345531067824E-2</v>
      </c>
      <c r="Z70" s="13">
        <f t="shared" ca="1" si="37"/>
        <v>-0.12772772772772778</v>
      </c>
      <c r="AA70" s="13">
        <f t="shared" ca="1" si="28"/>
        <v>3.1481074048919533E-2</v>
      </c>
      <c r="AB70" s="13">
        <f t="shared" ca="1" si="62"/>
        <v>0.16288313505948215</v>
      </c>
      <c r="AD70" s="13"/>
      <c r="AE70">
        <f t="shared" si="69"/>
        <v>1968</v>
      </c>
      <c r="AF70" s="13">
        <v>4.2757706330792011E-2</v>
      </c>
      <c r="AG70" s="76">
        <f t="shared" si="67"/>
        <v>18.4299941417692</v>
      </c>
      <c r="AH70" s="13">
        <f>POWER(AG$120/AG69,1/ROWS(AG69:AG$119))-1</f>
        <v>6.5786015471885895E-2</v>
      </c>
    </row>
    <row r="71" spans="1:34" x14ac:dyDescent="0.45">
      <c r="A71" s="8">
        <f t="shared" ref="A71:B71" si="71">A70+1</f>
        <v>123</v>
      </c>
      <c r="B71" s="8">
        <f t="shared" si="71"/>
        <v>2087</v>
      </c>
      <c r="C71" s="8"/>
      <c r="D71" s="14">
        <f t="shared" si="40"/>
        <v>360764.06253126595</v>
      </c>
      <c r="E71" s="17">
        <f t="shared" si="41"/>
        <v>140281.1793052401</v>
      </c>
      <c r="F71" s="17">
        <f t="shared" si="42"/>
        <v>220482.88322602585</v>
      </c>
      <c r="H71" s="17">
        <f t="shared" si="43"/>
        <v>461007.66053729749</v>
      </c>
      <c r="I71" s="17">
        <f t="shared" si="44"/>
        <v>744683.11741486518</v>
      </c>
      <c r="K71" s="49">
        <f t="shared" si="45"/>
        <v>220482.88322602585</v>
      </c>
      <c r="L71" s="19">
        <f t="shared" si="46"/>
        <v>461468.66819783475</v>
      </c>
      <c r="M71" s="49">
        <f t="shared" si="47"/>
        <v>233462.71056154207</v>
      </c>
      <c r="N71" s="19">
        <f t="shared" si="48"/>
        <v>759576.77976316249</v>
      </c>
      <c r="O71" s="49">
        <f t="shared" si="49"/>
        <v>240692.64374032721</v>
      </c>
      <c r="P71" s="17"/>
      <c r="Q71" s="13"/>
      <c r="R71" s="19">
        <f t="shared" si="50"/>
        <v>21941593.754487559</v>
      </c>
      <c r="S71" s="49">
        <f t="shared" si="51"/>
        <v>23162639.202448558</v>
      </c>
      <c r="T71" s="50">
        <f t="shared" si="52"/>
        <v>1.040338694099037E-2</v>
      </c>
      <c r="V71" s="91"/>
      <c r="W71" s="92"/>
      <c r="Y71" s="13">
        <f t="shared" ca="1" si="27"/>
        <v>2.8918922163718086E-3</v>
      </c>
      <c r="Z71" s="13">
        <f t="shared" ca="1" si="37"/>
        <v>0.33968326830387885</v>
      </c>
      <c r="AA71" s="13">
        <f t="shared" ca="1" si="28"/>
        <v>6.1151507927047488E-2</v>
      </c>
      <c r="AB71" s="13">
        <f t="shared" ca="1" si="62"/>
        <v>6.4317350279221808E-2</v>
      </c>
      <c r="AD71" s="13"/>
      <c r="AE71">
        <f t="shared" si="69"/>
        <v>1969</v>
      </c>
      <c r="AF71" s="13">
        <v>-0.15193897012078827</v>
      </c>
      <c r="AG71" s="76">
        <f t="shared" si="67"/>
        <v>15.629759812536626</v>
      </c>
      <c r="AH71" s="13">
        <f>POWER(AG$120/AG70,1/ROWS(AG70:AG$119))-1</f>
        <v>6.625173193073941E-2</v>
      </c>
    </row>
    <row r="72" spans="1:34" x14ac:dyDescent="0.45">
      <c r="A72" s="8">
        <f t="shared" ref="A72:B72" si="72">A71+1</f>
        <v>124</v>
      </c>
      <c r="B72" s="8">
        <f t="shared" si="72"/>
        <v>2088</v>
      </c>
      <c r="C72" s="8"/>
      <c r="D72" s="14">
        <f t="shared" si="40"/>
        <v>371586.98440720397</v>
      </c>
      <c r="E72" s="17">
        <f t="shared" si="41"/>
        <v>144489.61468439733</v>
      </c>
      <c r="F72" s="17">
        <f t="shared" si="42"/>
        <v>227097.36972280664</v>
      </c>
      <c r="H72" s="17">
        <f t="shared" si="43"/>
        <v>474837.89035341644</v>
      </c>
      <c r="I72" s="17">
        <f t="shared" si="44"/>
        <v>767023.6109373112</v>
      </c>
      <c r="K72" s="49">
        <f t="shared" si="45"/>
        <v>227097.36972280664</v>
      </c>
      <c r="L72" s="19">
        <f t="shared" si="46"/>
        <v>475312.72824376979</v>
      </c>
      <c r="M72" s="49">
        <f t="shared" si="47"/>
        <v>240466.59187838834</v>
      </c>
      <c r="N72" s="19">
        <f t="shared" si="48"/>
        <v>782364.0831560574</v>
      </c>
      <c r="O72" s="49">
        <f t="shared" si="49"/>
        <v>247913.42305253705</v>
      </c>
      <c r="P72" s="17"/>
      <c r="Q72" s="13"/>
      <c r="R72" s="19">
        <f t="shared" si="50"/>
        <v>24079985.167892877</v>
      </c>
      <c r="S72" s="49">
        <f t="shared" si="51"/>
        <v>25337661.979292706</v>
      </c>
      <c r="T72" s="50">
        <f t="shared" si="52"/>
        <v>9.8044686418462985E-3</v>
      </c>
      <c r="V72" s="91"/>
      <c r="W72" s="92"/>
      <c r="Y72" s="13">
        <f t="shared" ca="1" si="27"/>
        <v>6.4778879033853307E-2</v>
      </c>
      <c r="Z72" s="13">
        <f t="shared" ca="1" si="37"/>
        <v>0.1639540860030837</v>
      </c>
      <c r="AA72" s="13">
        <f t="shared" ca="1" si="28"/>
        <v>0.25080809205266519</v>
      </c>
      <c r="AB72" s="13">
        <f t="shared" ca="1" si="62"/>
        <v>-0.33836997165430316</v>
      </c>
      <c r="AD72" s="13"/>
      <c r="AE72">
        <f t="shared" si="69"/>
        <v>1970</v>
      </c>
      <c r="AF72" s="13">
        <v>4.8100949525237358E-2</v>
      </c>
      <c r="AG72" s="76">
        <f t="shared" si="67"/>
        <v>16.381566100371035</v>
      </c>
      <c r="AH72" s="13">
        <f>POWER(AG$120/AG71,1/ROWS(AG71:AG$119))-1</f>
        <v>7.1245442346399734E-2</v>
      </c>
    </row>
    <row r="73" spans="1:34" x14ac:dyDescent="0.45">
      <c r="A73" s="8">
        <f t="shared" ref="A73:B73" si="73">A72+1</f>
        <v>125</v>
      </c>
      <c r="B73" s="8">
        <f t="shared" si="73"/>
        <v>2089</v>
      </c>
      <c r="C73" s="8"/>
      <c r="D73" s="14">
        <f t="shared" si="40"/>
        <v>382734.59393942013</v>
      </c>
      <c r="E73" s="17">
        <f t="shared" si="41"/>
        <v>148824.30312492925</v>
      </c>
      <c r="F73" s="17">
        <f t="shared" si="42"/>
        <v>233910.29081449087</v>
      </c>
      <c r="H73" s="17">
        <f t="shared" si="43"/>
        <v>489083.027064019</v>
      </c>
      <c r="I73" s="17">
        <f t="shared" si="44"/>
        <v>790034.31926543056</v>
      </c>
      <c r="K73" s="49">
        <f t="shared" si="45"/>
        <v>233910.29081449087</v>
      </c>
      <c r="L73" s="19">
        <f t="shared" si="46"/>
        <v>489572.11009108298</v>
      </c>
      <c r="M73" s="49">
        <f t="shared" si="47"/>
        <v>247680.58963474008</v>
      </c>
      <c r="N73" s="19">
        <f t="shared" si="48"/>
        <v>805835.00565073919</v>
      </c>
      <c r="O73" s="49">
        <f t="shared" si="49"/>
        <v>255350.82574411324</v>
      </c>
      <c r="P73" s="17"/>
      <c r="Q73" s="13"/>
      <c r="R73" s="19">
        <f t="shared" si="50"/>
        <v>26445344.11978513</v>
      </c>
      <c r="S73" s="49">
        <f t="shared" si="51"/>
        <v>27740751.235526953</v>
      </c>
      <c r="T73" s="50">
        <f t="shared" si="52"/>
        <v>9.2317235507228292E-3</v>
      </c>
      <c r="V73" s="91"/>
      <c r="W73" s="92"/>
      <c r="Y73" s="13">
        <f t="shared" ca="1" si="27"/>
        <v>-5.4009102265408941E-2</v>
      </c>
      <c r="Z73" s="13">
        <f t="shared" ca="1" si="37"/>
        <v>-9.346482190167793E-2</v>
      </c>
      <c r="AA73" s="13">
        <f t="shared" ca="1" si="28"/>
        <v>0.16288313505948215</v>
      </c>
      <c r="AB73" s="13">
        <f t="shared" ca="1" si="62"/>
        <v>0.18818785400375337</v>
      </c>
      <c r="AD73" s="13"/>
      <c r="AE73">
        <f>AE72+1</f>
        <v>1971</v>
      </c>
      <c r="AF73" s="13">
        <v>6.1151507927047488E-2</v>
      </c>
      <c r="AG73" s="76">
        <f>AG72*(1+AF73)</f>
        <v>17.383323569615328</v>
      </c>
      <c r="AH73" s="13">
        <f>POWER(AG$120/AG72,1/ROWS(AG72:AG$119))-1</f>
        <v>7.1733015235611042E-2</v>
      </c>
    </row>
    <row r="74" spans="1:34" x14ac:dyDescent="0.45">
      <c r="A74" s="8"/>
      <c r="B74" s="8"/>
      <c r="C74" s="8"/>
      <c r="D74" s="14">
        <f t="shared" si="40"/>
        <v>394216.63175760274</v>
      </c>
      <c r="E74" s="17">
        <f t="shared" si="41"/>
        <v>153289.03221867714</v>
      </c>
      <c r="F74" s="17">
        <f t="shared" si="42"/>
        <v>240927.5995389256</v>
      </c>
      <c r="H74" s="17"/>
      <c r="I74" s="17"/>
      <c r="K74" s="49"/>
      <c r="L74" s="19"/>
      <c r="M74" s="49"/>
      <c r="N74" s="19"/>
      <c r="O74" s="49"/>
      <c r="P74" s="17"/>
      <c r="Q74" s="13"/>
      <c r="R74" s="19"/>
      <c r="S74" s="49"/>
      <c r="T74" s="50">
        <f t="shared" si="52"/>
        <v>0</v>
      </c>
      <c r="V74" s="91"/>
      <c r="W74" s="92"/>
      <c r="Y74" s="13">
        <f t="shared" ca="1" si="27"/>
        <v>-1.7346522107774785E-2</v>
      </c>
      <c r="Z74" s="13">
        <f t="shared" ref="Z74:Z79" ca="1" si="74">OFFSET($AF$2,$Z$13+ROW($A89)-1901,0,1,1)</f>
        <v>0.26957484091118689</v>
      </c>
      <c r="AA74" s="13">
        <f t="shared" ca="1" si="28"/>
        <v>0.1458099303527296</v>
      </c>
      <c r="AB74" s="13">
        <f t="shared" ref="AB74:AB79" ca="1" si="75">OFFSET($AF$2,$AC$74+ROW($A1)-1901,0,1,1)</f>
        <v>8.4323922734026668E-2</v>
      </c>
      <c r="AC74" s="9">
        <f ca="1">RANDBETWEEN(1945, 2009)</f>
        <v>1952</v>
      </c>
      <c r="AD74" s="13"/>
      <c r="AE74">
        <f t="shared" si="69"/>
        <v>1972</v>
      </c>
      <c r="AF74" s="13">
        <v>0.1458099303527296</v>
      </c>
      <c r="AG74" s="76">
        <f t="shared" si="67"/>
        <v>19.917984768599901</v>
      </c>
      <c r="AH74" s="13">
        <f>POWER(AG$120/AG73,1/ROWS(AG73:AG$119))-1</f>
        <v>7.1959296369993986E-2</v>
      </c>
    </row>
    <row r="75" spans="1:34" x14ac:dyDescent="0.45">
      <c r="A75" s="8"/>
      <c r="B75" s="8"/>
      <c r="C75" s="8"/>
      <c r="D75" s="14">
        <f t="shared" si="40"/>
        <v>406043.13071033085</v>
      </c>
      <c r="E75" s="17">
        <f t="shared" si="41"/>
        <v>157887.70318523745</v>
      </c>
      <c r="F75" s="17">
        <f t="shared" si="42"/>
        <v>248155.4275250934</v>
      </c>
      <c r="H75" s="17"/>
      <c r="I75" s="17"/>
      <c r="K75" s="49"/>
      <c r="L75" s="19"/>
      <c r="M75" s="49"/>
      <c r="N75" s="19"/>
      <c r="O75" s="49"/>
      <c r="P75" s="17"/>
      <c r="Q75" s="13"/>
      <c r="R75" s="19"/>
      <c r="S75" s="49"/>
      <c r="T75" s="50">
        <f t="shared" si="52"/>
        <v>0</v>
      </c>
      <c r="V75" s="91"/>
      <c r="W75" s="92"/>
      <c r="Y75" s="13">
        <f t="shared" ca="1" si="27"/>
        <v>-1.0804889357123315E-2</v>
      </c>
      <c r="Z75" s="13">
        <f t="shared" ca="1" si="74"/>
        <v>-4.3404038936510236E-2</v>
      </c>
      <c r="AA75" s="13">
        <f t="shared" ca="1" si="28"/>
        <v>0.1185269238704354</v>
      </c>
      <c r="AB75" s="13">
        <f t="shared" ca="1" si="75"/>
        <v>-3.7684138403562883E-2</v>
      </c>
      <c r="AD75" s="13"/>
      <c r="AE75">
        <f t="shared" si="69"/>
        <v>1973</v>
      </c>
      <c r="AF75" s="13">
        <v>-0.16578431372549018</v>
      </c>
      <c r="AG75" s="76">
        <f t="shared" si="67"/>
        <v>16.615895332942799</v>
      </c>
      <c r="AH75" s="13">
        <f>POWER(AG$120/AG74,1/ROWS(AG74:AG$119))-1</f>
        <v>7.0407858209651231E-2</v>
      </c>
    </row>
    <row r="76" spans="1:34" x14ac:dyDescent="0.45">
      <c r="A76" s="8"/>
      <c r="B76" s="8"/>
      <c r="C76" s="8"/>
      <c r="D76" s="14">
        <f t="shared" si="40"/>
        <v>418224.42463164078</v>
      </c>
      <c r="E76" s="17">
        <f t="shared" si="41"/>
        <v>162624.33428079457</v>
      </c>
      <c r="F76" s="17">
        <f t="shared" si="42"/>
        <v>255600.09035084621</v>
      </c>
      <c r="H76" s="17"/>
      <c r="I76" s="17"/>
      <c r="K76" s="49"/>
      <c r="L76" s="19"/>
      <c r="M76" s="49"/>
      <c r="N76" s="19"/>
      <c r="O76" s="49"/>
      <c r="P76" s="17"/>
      <c r="Q76" s="13"/>
      <c r="R76" s="19"/>
      <c r="S76" s="49"/>
      <c r="T76" s="50">
        <f t="shared" si="52"/>
        <v>0</v>
      </c>
      <c r="V76" s="91"/>
      <c r="W76" s="92"/>
      <c r="Y76" s="13">
        <f t="shared" ca="1" si="27"/>
        <v>5.3942934404423905E-3</v>
      </c>
      <c r="Z76" s="13">
        <f t="shared" ca="1" si="74"/>
        <v>0.20317424156130182</v>
      </c>
      <c r="AA76" s="13">
        <f t="shared" ca="1" si="28"/>
        <v>0.18704335119337556</v>
      </c>
      <c r="AB76" s="13">
        <f t="shared" ca="1" si="75"/>
        <v>0.43965824136703446</v>
      </c>
      <c r="AD76" s="13"/>
      <c r="AE76">
        <f t="shared" si="69"/>
        <v>1974</v>
      </c>
      <c r="AF76" s="13">
        <v>-0.27582559642731219</v>
      </c>
      <c r="AG76" s="76">
        <f t="shared" si="67"/>
        <v>12.032806092560058</v>
      </c>
      <c r="AH76" s="13">
        <f>POWER(AG$120/AG75,1/ROWS(AG75:AG$119))-1</f>
        <v>7.6354447222185762E-2</v>
      </c>
    </row>
    <row r="77" spans="1:34" x14ac:dyDescent="0.45">
      <c r="A77" s="8"/>
      <c r="B77" s="8"/>
      <c r="C77" s="8"/>
      <c r="D77" s="14">
        <f t="shared" si="40"/>
        <v>430771.15737059002</v>
      </c>
      <c r="E77" s="17">
        <f t="shared" si="41"/>
        <v>167503.0643092184</v>
      </c>
      <c r="F77" s="17">
        <f t="shared" si="42"/>
        <v>263268.09306137159</v>
      </c>
      <c r="H77" s="17"/>
      <c r="I77" s="17"/>
      <c r="K77" s="49"/>
      <c r="L77" s="19"/>
      <c r="M77" s="49"/>
      <c r="N77" s="19"/>
      <c r="O77" s="49"/>
      <c r="P77" s="17"/>
      <c r="Q77" s="13"/>
      <c r="R77" s="19"/>
      <c r="S77" s="49"/>
      <c r="T77" s="50">
        <f t="shared" si="52"/>
        <v>0</v>
      </c>
      <c r="V77" s="91"/>
      <c r="W77" s="92"/>
      <c r="Y77" s="13">
        <f t="shared" ca="1" si="27"/>
        <v>-1.5356616083951282E-2</v>
      </c>
      <c r="Z77" s="13">
        <f t="shared" ca="1" si="74"/>
        <v>4.1750820499873775E-2</v>
      </c>
      <c r="AA77" s="13">
        <f t="shared" ca="1" si="28"/>
        <v>0.22583565009374795</v>
      </c>
      <c r="AB77" s="13">
        <f t="shared" ca="1" si="75"/>
        <v>0.20771513353115734</v>
      </c>
      <c r="AD77" s="13"/>
      <c r="AE77">
        <f t="shared" si="69"/>
        <v>1975</v>
      </c>
      <c r="AF77" s="13">
        <v>0.38331710483609194</v>
      </c>
      <c r="AG77" s="76">
        <f t="shared" si="67"/>
        <v>16.645186487014268</v>
      </c>
      <c r="AH77" s="13">
        <f>POWER(AG$120/AG76,1/ROWS(AG76:AG$119))-1</f>
        <v>8.6092836079891821E-2</v>
      </c>
    </row>
    <row r="78" spans="1:34" x14ac:dyDescent="0.45">
      <c r="A78" s="8"/>
      <c r="B78" s="8"/>
      <c r="C78" s="8"/>
      <c r="D78" s="14">
        <f t="shared" si="40"/>
        <v>443694.29209170776</v>
      </c>
      <c r="E78" s="17">
        <f t="shared" si="41"/>
        <v>172528.15623849496</v>
      </c>
      <c r="F78" s="17">
        <f t="shared" si="42"/>
        <v>271166.13585321279</v>
      </c>
      <c r="H78" s="17"/>
      <c r="I78" s="17"/>
      <c r="K78" s="49"/>
      <c r="L78" s="19"/>
      <c r="M78" s="49"/>
      <c r="N78" s="19"/>
      <c r="O78" s="49"/>
      <c r="P78" s="17"/>
      <c r="Q78" s="13"/>
      <c r="R78" s="19"/>
      <c r="S78" s="49"/>
      <c r="T78" s="50">
        <f t="shared" si="52"/>
        <v>0</v>
      </c>
      <c r="V78" s="91"/>
      <c r="W78" s="92"/>
      <c r="Y78" s="13">
        <f t="shared" ca="1" si="27"/>
        <v>-8.3391273850752928E-2</v>
      </c>
      <c r="Z78" s="13">
        <f t="shared" ca="1" si="74"/>
        <v>0.13722698494441254</v>
      </c>
      <c r="AA78" s="13">
        <f t="shared" ca="1" si="28"/>
        <v>0.20771513353115734</v>
      </c>
      <c r="AB78" s="13">
        <f t="shared" ca="1" si="75"/>
        <v>2.2727272727272707E-2</v>
      </c>
      <c r="AD78" s="13"/>
      <c r="AE78">
        <f t="shared" si="69"/>
        <v>1976</v>
      </c>
      <c r="AF78" s="13">
        <v>0.17867198498357584</v>
      </c>
      <c r="AG78" s="76">
        <f t="shared" si="67"/>
        <v>19.619214997070902</v>
      </c>
      <c r="AH78" s="13">
        <f>POWER(AG$120/AG77,1/ROWS(AG77:AG$119))-1</f>
        <v>8.0000146109300063E-2</v>
      </c>
    </row>
    <row r="79" spans="1:34" x14ac:dyDescent="0.45">
      <c r="A79" s="8"/>
      <c r="B79" s="8"/>
      <c r="C79" s="8"/>
      <c r="D79" s="14"/>
      <c r="E79" s="17"/>
      <c r="F79" s="17"/>
      <c r="H79" s="17"/>
      <c r="I79" s="17"/>
      <c r="K79" s="49"/>
      <c r="L79" s="19"/>
      <c r="M79" s="49"/>
      <c r="N79" s="19"/>
      <c r="O79" s="49"/>
      <c r="P79" s="17"/>
      <c r="Q79" s="13"/>
      <c r="R79" s="19"/>
      <c r="S79" s="49"/>
      <c r="T79" s="50">
        <f t="shared" si="52"/>
        <v>0</v>
      </c>
      <c r="V79" s="91"/>
      <c r="W79" s="92"/>
      <c r="Y79" s="13">
        <f t="shared" ref="Y79" ca="1" si="76">_xlfn.NORM.INV(RAND(), 0,0.04775)</f>
        <v>-3.7793710649601978E-2</v>
      </c>
      <c r="Z79" s="13">
        <f t="shared" ca="1" si="74"/>
        <v>2.1389946991289488E-2</v>
      </c>
      <c r="AA79" s="13">
        <f t="shared" ref="AA79" ca="1" si="77">OFFSET($AF$3,RANDBETWEEN(1945,2018)-1901,0,1,1)</f>
        <v>0.25322029387541778</v>
      </c>
      <c r="AB79" s="13">
        <f t="shared" ca="1" si="75"/>
        <v>-0.12772772772772778</v>
      </c>
      <c r="AD79" s="13"/>
      <c r="AE79">
        <f t="shared" si="69"/>
        <v>1977</v>
      </c>
      <c r="AF79" s="13">
        <v>-0.17268836468597593</v>
      </c>
      <c r="AG79" s="76">
        <f t="shared" si="67"/>
        <v>16.231204842804154</v>
      </c>
      <c r="AH79" s="13">
        <f>POWER(AG$120/AG78,1/ROWS(AG78:AG$119))-1</f>
        <v>7.7754356244269518E-2</v>
      </c>
    </row>
    <row r="80" spans="1:34" x14ac:dyDescent="0.45">
      <c r="A80" s="8"/>
      <c r="B80" s="8"/>
      <c r="C80" s="8"/>
      <c r="D80" s="14"/>
      <c r="E80" s="17"/>
      <c r="F80" s="17"/>
      <c r="H80" s="17"/>
      <c r="I80" s="17"/>
      <c r="K80" s="49"/>
      <c r="L80" s="19"/>
      <c r="M80" s="49"/>
      <c r="N80" s="19"/>
      <c r="O80" s="49"/>
      <c r="P80" s="17"/>
      <c r="Q80" s="13"/>
      <c r="R80" s="19"/>
      <c r="S80" s="49"/>
      <c r="T80" s="50">
        <f t="shared" si="52"/>
        <v>0</v>
      </c>
      <c r="V80" s="91"/>
      <c r="W80" s="92"/>
      <c r="Z80" s="13"/>
      <c r="AA80" s="13"/>
      <c r="AB80" s="13"/>
      <c r="AC80" s="77"/>
      <c r="AD80" s="13"/>
      <c r="AE80">
        <f t="shared" si="69"/>
        <v>1978</v>
      </c>
      <c r="AF80" s="13">
        <v>-3.1520692974013498E-2</v>
      </c>
      <c r="AG80" s="76">
        <f t="shared" si="67"/>
        <v>15.719586018355804</v>
      </c>
      <c r="AH80" s="13">
        <f>POWER(AG$120/AG79,1/ROWS(AG79:AG$119))-1</f>
        <v>8.4728428851061466E-2</v>
      </c>
    </row>
    <row r="81" spans="1:34" x14ac:dyDescent="0.45">
      <c r="A81" s="8"/>
      <c r="B81" s="8"/>
      <c r="C81" s="8"/>
      <c r="D81" s="14"/>
      <c r="E81" s="17"/>
      <c r="F81" s="17"/>
      <c r="H81" s="17"/>
      <c r="I81" s="17"/>
      <c r="K81" s="49"/>
      <c r="L81" s="19"/>
      <c r="M81" s="49"/>
      <c r="N81" s="19"/>
      <c r="O81" s="49"/>
      <c r="P81" s="17"/>
      <c r="Q81" s="13"/>
      <c r="R81" s="19"/>
      <c r="S81" s="49"/>
      <c r="T81" s="50">
        <f t="shared" si="52"/>
        <v>0</v>
      </c>
      <c r="V81" s="91"/>
      <c r="W81" s="92"/>
      <c r="Z81" s="13"/>
      <c r="AA81" s="13"/>
      <c r="AB81" s="13"/>
      <c r="AC81" s="77"/>
      <c r="AD81" s="13"/>
      <c r="AE81">
        <f t="shared" si="69"/>
        <v>1979</v>
      </c>
      <c r="AF81" s="13">
        <v>4.1863354037267042E-2</v>
      </c>
      <c r="AG81" s="76">
        <f t="shared" si="67"/>
        <v>16.377660613161506</v>
      </c>
      <c r="AH81" s="13">
        <f>POWER(AG$120/AG80,1/ROWS(AG80:AG$119))-1</f>
        <v>8.7806850134895864E-2</v>
      </c>
    </row>
    <row r="82" spans="1:34" x14ac:dyDescent="0.45">
      <c r="A82" s="8"/>
      <c r="B82" s="8"/>
      <c r="C82" s="8"/>
      <c r="D82" s="14"/>
      <c r="E82" s="17"/>
      <c r="F82" s="17"/>
      <c r="H82" s="17"/>
      <c r="I82" s="17"/>
      <c r="K82" s="49"/>
      <c r="L82" s="19"/>
      <c r="M82" s="49"/>
      <c r="N82" s="19"/>
      <c r="O82" s="49"/>
      <c r="P82" s="17"/>
      <c r="Q82" s="13"/>
      <c r="R82" s="19"/>
      <c r="S82" s="49"/>
      <c r="T82" s="50">
        <f t="shared" si="52"/>
        <v>0</v>
      </c>
      <c r="V82" s="91"/>
      <c r="W82" s="92"/>
      <c r="Z82" s="13"/>
      <c r="AA82" s="13"/>
      <c r="AB82" s="13"/>
      <c r="AC82" s="77"/>
      <c r="AD82" s="13"/>
      <c r="AE82">
        <f t="shared" si="69"/>
        <v>1980</v>
      </c>
      <c r="AF82" s="13">
        <v>0.14939787766781909</v>
      </c>
      <c r="AG82" s="76">
        <f t="shared" si="67"/>
        <v>18.824448349931668</v>
      </c>
      <c r="AH82" s="13">
        <f>POWER(AG$120/AG81,1/ROWS(AG81:AG$119))-1</f>
        <v>8.9011155279450138E-2</v>
      </c>
    </row>
    <row r="83" spans="1:34" x14ac:dyDescent="0.45">
      <c r="A83" s="8"/>
      <c r="B83" s="8"/>
      <c r="C83" s="8"/>
      <c r="D83" s="14"/>
      <c r="E83" s="17"/>
      <c r="F83" s="17"/>
      <c r="H83" s="17"/>
      <c r="I83" s="17"/>
      <c r="K83" s="49"/>
      <c r="L83" s="19"/>
      <c r="M83" s="49"/>
      <c r="N83" s="19"/>
      <c r="O83" s="49"/>
      <c r="P83" s="17"/>
      <c r="Q83" s="13"/>
      <c r="R83" s="19">
        <f t="shared" si="50"/>
        <v>0</v>
      </c>
      <c r="S83" s="49">
        <f t="shared" si="51"/>
        <v>0</v>
      </c>
      <c r="T83" s="50">
        <f t="shared" si="52"/>
        <v>0</v>
      </c>
      <c r="V83" s="93"/>
      <c r="W83" s="94"/>
      <c r="Z83" s="13"/>
      <c r="AA83" s="13"/>
      <c r="AB83" s="13"/>
      <c r="AC83" s="77"/>
      <c r="AD83" s="13"/>
      <c r="AE83">
        <f t="shared" si="69"/>
        <v>1981</v>
      </c>
      <c r="AF83" s="13">
        <v>-9.2323651452282163E-2</v>
      </c>
      <c r="AG83" s="76">
        <f t="shared" si="67"/>
        <v>17.08650654169109</v>
      </c>
      <c r="AH83" s="13">
        <f>POWER(AG$120/AG82,1/ROWS(AG82:AG$119))-1</f>
        <v>8.746562411069525E-2</v>
      </c>
    </row>
    <row r="84" spans="1:34" x14ac:dyDescent="0.45">
      <c r="A84" s="8"/>
      <c r="B84" s="8"/>
      <c r="C84" s="8"/>
      <c r="D84" s="14"/>
      <c r="E84" s="17"/>
      <c r="F84" s="17"/>
      <c r="H84" s="17"/>
      <c r="I84" s="17"/>
      <c r="K84" s="49"/>
      <c r="L84" s="19"/>
      <c r="M84" s="49"/>
      <c r="N84" s="19"/>
      <c r="O84" s="49"/>
      <c r="P84" s="17"/>
      <c r="Q84" s="13"/>
      <c r="R84" s="19">
        <f t="shared" si="50"/>
        <v>0</v>
      </c>
      <c r="S84" s="49">
        <f t="shared" si="51"/>
        <v>0</v>
      </c>
      <c r="T84" s="50">
        <f t="shared" si="52"/>
        <v>0</v>
      </c>
      <c r="Z84" s="13"/>
      <c r="AA84" s="13"/>
      <c r="AB84" s="13"/>
      <c r="AC84" s="77"/>
      <c r="AD84" s="13"/>
      <c r="AE84">
        <f t="shared" si="69"/>
        <v>1982</v>
      </c>
      <c r="AF84" s="13">
        <v>0.19599999999999995</v>
      </c>
      <c r="AG84" s="76">
        <f t="shared" si="67"/>
        <v>20.435461823862543</v>
      </c>
      <c r="AH84" s="13">
        <f>POWER(AG$120/AG83,1/ROWS(AG83:AG$119))-1</f>
        <v>9.2790071400729923E-2</v>
      </c>
    </row>
    <row r="85" spans="1:34" x14ac:dyDescent="0.45">
      <c r="A85" s="8"/>
      <c r="B85" s="8"/>
      <c r="C85" s="8"/>
      <c r="D85" s="14"/>
      <c r="E85" s="17"/>
      <c r="F85" s="17"/>
      <c r="H85" s="17"/>
      <c r="I85" s="17"/>
      <c r="K85" s="49"/>
      <c r="L85" s="19"/>
      <c r="M85" s="49"/>
      <c r="N85" s="19"/>
      <c r="O85" s="49"/>
      <c r="P85" s="17"/>
      <c r="Q85" s="13"/>
      <c r="R85" s="19">
        <f t="shared" si="50"/>
        <v>0</v>
      </c>
      <c r="S85" s="49">
        <f t="shared" si="51"/>
        <v>0</v>
      </c>
      <c r="T85" s="50">
        <f t="shared" si="52"/>
        <v>0</v>
      </c>
      <c r="Z85" s="13"/>
      <c r="AA85" s="13"/>
      <c r="AB85" s="13"/>
      <c r="AC85" s="77"/>
      <c r="AD85" s="13"/>
      <c r="AE85">
        <f t="shared" si="69"/>
        <v>1983</v>
      </c>
      <c r="AF85" s="13">
        <v>0.20267558528428076</v>
      </c>
      <c r="AG85" s="76">
        <f t="shared" si="67"/>
        <v>24.577231009568457</v>
      </c>
      <c r="AH85" s="13">
        <f>POWER(AG$120/AG84,1/ROWS(AG84:AG$119))-1</f>
        <v>9.0053982975975222E-2</v>
      </c>
    </row>
    <row r="86" spans="1:34" x14ac:dyDescent="0.45">
      <c r="Z86" s="13"/>
      <c r="AA86" s="13"/>
      <c r="AB86" s="13"/>
      <c r="AC86" s="77"/>
      <c r="AD86" s="13"/>
      <c r="AE86">
        <f t="shared" si="69"/>
        <v>1984</v>
      </c>
      <c r="AF86" s="13">
        <v>-3.7343079612267571E-2</v>
      </c>
      <c r="AG86" s="76">
        <f t="shared" si="67"/>
        <v>23.65944151532905</v>
      </c>
      <c r="AH86" s="13">
        <f>POWER(AG$120/AG85,1/ROWS(AG85:AG$119))-1</f>
        <v>8.6996115703497967E-2</v>
      </c>
    </row>
    <row r="87" spans="1:34" x14ac:dyDescent="0.45">
      <c r="Z87" s="13"/>
      <c r="AA87" s="13"/>
      <c r="AB87" s="13"/>
      <c r="AC87" s="77"/>
      <c r="AD87" s="13"/>
      <c r="AE87">
        <f t="shared" si="69"/>
        <v>1985</v>
      </c>
      <c r="AF87" s="13">
        <v>0.27657642786398173</v>
      </c>
      <c r="AG87" s="76">
        <f t="shared" si="67"/>
        <v>30.203085334895551</v>
      </c>
      <c r="AH87" s="13">
        <f>POWER(AG$120/AG86,1/ROWS(AG86:AG$119))-1</f>
        <v>9.0886714334046159E-2</v>
      </c>
    </row>
    <row r="88" spans="1:34" x14ac:dyDescent="0.45">
      <c r="Z88" s="13"/>
      <c r="AA88" s="13"/>
      <c r="AB88" s="13"/>
      <c r="AC88" s="77"/>
      <c r="AD88" s="13"/>
      <c r="AE88">
        <f t="shared" si="69"/>
        <v>1986</v>
      </c>
      <c r="AF88" s="13">
        <v>0.22583565009374795</v>
      </c>
      <c r="AG88" s="76">
        <f t="shared" si="67"/>
        <v>37.024018746338633</v>
      </c>
      <c r="AH88" s="13">
        <f>POWER(AG$120/AG87,1/ROWS(AG87:AG$119))-1</f>
        <v>8.5702781695639718E-2</v>
      </c>
    </row>
    <row r="89" spans="1:34" x14ac:dyDescent="0.45">
      <c r="A89" s="88" t="s">
        <v>39</v>
      </c>
      <c r="B89" s="88"/>
      <c r="C89" s="61"/>
      <c r="D89" s="87" t="s">
        <v>40</v>
      </c>
      <c r="E89" s="87"/>
      <c r="F89" s="87"/>
      <c r="G89" s="61"/>
      <c r="H89" s="81" t="s">
        <v>41</v>
      </c>
      <c r="I89" s="82"/>
      <c r="J89" s="61"/>
      <c r="K89" s="99" t="s">
        <v>42</v>
      </c>
      <c r="L89" s="100"/>
      <c r="M89" s="89" t="s">
        <v>43</v>
      </c>
      <c r="N89" s="96"/>
      <c r="O89" s="89" t="s">
        <v>44</v>
      </c>
      <c r="P89" s="96"/>
      <c r="Q89" s="96"/>
      <c r="R89" s="90"/>
      <c r="Z89" s="13"/>
      <c r="AA89" s="13"/>
      <c r="AB89" s="13"/>
      <c r="AC89" s="77"/>
      <c r="AD89" s="13"/>
      <c r="AE89">
        <f t="shared" si="69"/>
        <v>1987</v>
      </c>
      <c r="AF89" s="13">
        <v>2.2573839662447304E-2</v>
      </c>
      <c r="AG89" s="76">
        <f t="shared" si="67"/>
        <v>37.859793009177928</v>
      </c>
      <c r="AH89" s="13">
        <f>POWER(AG$120/AG88,1/ROWS(AG88:AG$119))-1</f>
        <v>8.1591859698369129E-2</v>
      </c>
    </row>
    <row r="90" spans="1:34" x14ac:dyDescent="0.45">
      <c r="A90" s="88"/>
      <c r="B90" s="88"/>
      <c r="D90" s="87"/>
      <c r="E90" s="87"/>
      <c r="F90" s="87"/>
      <c r="H90" s="83"/>
      <c r="I90" s="84"/>
      <c r="K90" s="101"/>
      <c r="L90" s="102"/>
      <c r="M90" s="91"/>
      <c r="N90" s="97"/>
      <c r="O90" s="91"/>
      <c r="P90" s="97"/>
      <c r="Q90" s="97"/>
      <c r="R90" s="92"/>
      <c r="Z90" s="13"/>
      <c r="AA90" s="13"/>
      <c r="AB90" s="13"/>
      <c r="AC90" s="77"/>
      <c r="AD90" s="13"/>
      <c r="AE90">
        <f t="shared" si="69"/>
        <v>1988</v>
      </c>
      <c r="AF90" s="13">
        <v>0.1185269238704354</v>
      </c>
      <c r="AG90" s="76">
        <f t="shared" si="67"/>
        <v>42.347197812927199</v>
      </c>
      <c r="AH90" s="13">
        <f>POWER(AG$120/AG89,1/ROWS(AG89:AG$119))-1</f>
        <v>8.3551351448402311E-2</v>
      </c>
    </row>
    <row r="91" spans="1:34" x14ac:dyDescent="0.45">
      <c r="A91" s="88"/>
      <c r="B91" s="88"/>
      <c r="D91" s="87"/>
      <c r="E91" s="87"/>
      <c r="F91" s="87"/>
      <c r="H91" s="83"/>
      <c r="I91" s="84"/>
      <c r="K91" s="101"/>
      <c r="L91" s="102"/>
      <c r="M91" s="91"/>
      <c r="N91" s="97"/>
      <c r="O91" s="91"/>
      <c r="P91" s="97"/>
      <c r="Q91" s="97"/>
      <c r="R91" s="92"/>
      <c r="Z91" s="13"/>
      <c r="AA91" s="13"/>
      <c r="AB91" s="13"/>
      <c r="AC91" s="77"/>
      <c r="AD91" s="13"/>
      <c r="AE91">
        <f t="shared" si="69"/>
        <v>1989</v>
      </c>
      <c r="AF91" s="13">
        <v>0.26957484091118689</v>
      </c>
      <c r="AG91" s="76">
        <f t="shared" si="67"/>
        <v>53.762936926381613</v>
      </c>
      <c r="AH91" s="13">
        <f>POWER(AG$120/AG90,1/ROWS(AG90:AG$119))-1</f>
        <v>8.2404527079672718E-2</v>
      </c>
    </row>
    <row r="92" spans="1:34" x14ac:dyDescent="0.45">
      <c r="A92" s="88"/>
      <c r="B92" s="88"/>
      <c r="D92" s="87"/>
      <c r="E92" s="87"/>
      <c r="F92" s="87"/>
      <c r="H92" s="83"/>
      <c r="I92" s="84"/>
      <c r="K92" s="101"/>
      <c r="L92" s="102"/>
      <c r="M92" s="91"/>
      <c r="N92" s="97"/>
      <c r="O92" s="91"/>
      <c r="P92" s="97"/>
      <c r="Q92" s="97"/>
      <c r="R92" s="92"/>
      <c r="Z92" s="13"/>
      <c r="AA92" s="13"/>
      <c r="AB92" s="13"/>
      <c r="AC92" s="77"/>
      <c r="AD92" s="13"/>
      <c r="AE92">
        <f t="shared" si="69"/>
        <v>1990</v>
      </c>
      <c r="AF92" s="13">
        <v>-4.3404038936510236E-2</v>
      </c>
      <c r="AG92" s="76">
        <f t="shared" si="67"/>
        <v>51.429408318687798</v>
      </c>
      <c r="AH92" s="13">
        <f>POWER(AG$120/AG91,1/ROWS(AG91:AG$119))-1</f>
        <v>7.6467751476391177E-2</v>
      </c>
    </row>
    <row r="93" spans="1:34" x14ac:dyDescent="0.45">
      <c r="A93" s="88"/>
      <c r="B93" s="88"/>
      <c r="D93" s="87"/>
      <c r="E93" s="87"/>
      <c r="F93" s="87"/>
      <c r="H93" s="83"/>
      <c r="I93" s="84"/>
      <c r="K93" s="101"/>
      <c r="L93" s="102"/>
      <c r="M93" s="91"/>
      <c r="N93" s="97"/>
      <c r="O93" s="91"/>
      <c r="P93" s="97"/>
      <c r="Q93" s="97"/>
      <c r="R93" s="92"/>
      <c r="Z93" s="13"/>
      <c r="AA93" s="13"/>
      <c r="AB93" s="13"/>
      <c r="AC93" s="77"/>
      <c r="AD93" s="13"/>
      <c r="AE93">
        <f t="shared" si="69"/>
        <v>1991</v>
      </c>
      <c r="AF93" s="13">
        <v>0.20317424156130182</v>
      </c>
      <c r="AG93" s="76">
        <f t="shared" si="67"/>
        <v>61.8785393477837</v>
      </c>
      <c r="AH93" s="13">
        <f>POWER(AG$120/AG92,1/ROWS(AG92:AG$119))-1</f>
        <v>8.1016154252450567E-2</v>
      </c>
    </row>
    <row r="94" spans="1:34" x14ac:dyDescent="0.45">
      <c r="A94" s="88"/>
      <c r="B94" s="88"/>
      <c r="D94" s="87"/>
      <c r="E94" s="87"/>
      <c r="F94" s="87"/>
      <c r="H94" s="83"/>
      <c r="I94" s="84"/>
      <c r="K94" s="101"/>
      <c r="L94" s="102"/>
      <c r="M94" s="91"/>
      <c r="N94" s="97"/>
      <c r="O94" s="91"/>
      <c r="P94" s="97"/>
      <c r="Q94" s="97"/>
      <c r="R94" s="92"/>
      <c r="Z94" s="13"/>
      <c r="AA94" s="13"/>
      <c r="AB94" s="13"/>
      <c r="AC94" s="77"/>
      <c r="AD94" s="13"/>
      <c r="AE94">
        <f t="shared" si="69"/>
        <v>1992</v>
      </c>
      <c r="AF94" s="13">
        <v>4.1750820499873775E-2</v>
      </c>
      <c r="AG94" s="76">
        <f t="shared" si="67"/>
        <v>64.462019136887392</v>
      </c>
      <c r="AH94" s="13">
        <f>POWER(AG$120/AG93,1/ROWS(AG93:AG$119))-1</f>
        <v>7.6738140915414865E-2</v>
      </c>
    </row>
    <row r="95" spans="1:34" x14ac:dyDescent="0.45">
      <c r="A95" s="88"/>
      <c r="B95" s="88"/>
      <c r="D95" s="87"/>
      <c r="E95" s="87"/>
      <c r="F95" s="87"/>
      <c r="H95" s="83"/>
      <c r="I95" s="84"/>
      <c r="K95" s="101"/>
      <c r="L95" s="102"/>
      <c r="M95" s="91"/>
      <c r="N95" s="97"/>
      <c r="O95" s="91"/>
      <c r="P95" s="97"/>
      <c r="Q95" s="97"/>
      <c r="R95" s="92"/>
      <c r="Z95" s="13"/>
      <c r="AA95" s="13"/>
      <c r="AB95" s="13"/>
      <c r="AC95" s="77"/>
      <c r="AD95" s="13"/>
      <c r="AE95">
        <f t="shared" si="69"/>
        <v>1993</v>
      </c>
      <c r="AF95" s="13">
        <v>0.13722698494441254</v>
      </c>
      <c r="AG95" s="76">
        <f t="shared" si="67"/>
        <v>73.307947666471478</v>
      </c>
      <c r="AH95" s="13">
        <f>POWER(AG$120/AG94,1/ROWS(AG94:AG$119))-1</f>
        <v>7.8107024860757601E-2</v>
      </c>
    </row>
    <row r="96" spans="1:34" x14ac:dyDescent="0.45">
      <c r="A96" s="88"/>
      <c r="B96" s="88"/>
      <c r="D96" s="87"/>
      <c r="E96" s="87"/>
      <c r="F96" s="87"/>
      <c r="H96" s="83"/>
      <c r="I96" s="84"/>
      <c r="K96" s="101"/>
      <c r="L96" s="102"/>
      <c r="M96" s="91"/>
      <c r="N96" s="97"/>
      <c r="O96" s="91"/>
      <c r="P96" s="97"/>
      <c r="Q96" s="97"/>
      <c r="R96" s="92"/>
      <c r="Z96" s="13"/>
      <c r="AA96" s="13"/>
      <c r="AB96" s="13"/>
      <c r="AC96" s="77"/>
      <c r="AD96" s="13"/>
      <c r="AE96">
        <f t="shared" si="69"/>
        <v>1994</v>
      </c>
      <c r="AF96" s="13">
        <v>2.1389946991289488E-2</v>
      </c>
      <c r="AG96" s="76">
        <f t="shared" si="67"/>
        <v>74.876000781097531</v>
      </c>
      <c r="AH96" s="13">
        <f>POWER(AG$120/AG95,1/ROWS(AG95:AG$119))-1</f>
        <v>7.5807244888601133E-2</v>
      </c>
    </row>
    <row r="97" spans="1:34" x14ac:dyDescent="0.45">
      <c r="A97" s="88"/>
      <c r="B97" s="88"/>
      <c r="D97" s="87"/>
      <c r="E97" s="87"/>
      <c r="F97" s="87"/>
      <c r="H97" s="83"/>
      <c r="I97" s="84"/>
      <c r="K97" s="101"/>
      <c r="L97" s="102"/>
      <c r="M97" s="91"/>
      <c r="N97" s="97"/>
      <c r="O97" s="91"/>
      <c r="P97" s="97"/>
      <c r="Q97" s="97"/>
      <c r="R97" s="92"/>
      <c r="Z97" s="13"/>
      <c r="AA97" s="13"/>
      <c r="AB97" s="13"/>
      <c r="AC97" s="77"/>
      <c r="AD97" s="13"/>
      <c r="AE97">
        <f t="shared" si="69"/>
        <v>1995</v>
      </c>
      <c r="AF97" s="13">
        <v>0.33452430627999163</v>
      </c>
      <c r="AG97" s="76">
        <f t="shared" si="67"/>
        <v>99.92384299941429</v>
      </c>
      <c r="AH97" s="13">
        <f>POWER(AG$120/AG96,1/ROWS(AG96:AG$119))-1</f>
        <v>7.8136505849344839E-2</v>
      </c>
    </row>
    <row r="98" spans="1:34" x14ac:dyDescent="0.45">
      <c r="A98" s="88"/>
      <c r="B98" s="88"/>
      <c r="D98" s="87"/>
      <c r="E98" s="87"/>
      <c r="F98" s="87"/>
      <c r="H98" s="83"/>
      <c r="I98" s="84"/>
      <c r="K98" s="101"/>
      <c r="L98" s="102"/>
      <c r="M98" s="91"/>
      <c r="N98" s="97"/>
      <c r="O98" s="91"/>
      <c r="P98" s="97"/>
      <c r="Q98" s="97"/>
      <c r="R98" s="92"/>
      <c r="Z98" s="13"/>
      <c r="AA98" s="13"/>
      <c r="AB98" s="13"/>
      <c r="AC98" s="77"/>
      <c r="AD98" s="13"/>
      <c r="AE98">
        <f t="shared" si="69"/>
        <v>1996</v>
      </c>
      <c r="AF98" s="13">
        <v>0.26014734908444237</v>
      </c>
      <c r="AG98" s="76">
        <f t="shared" si="67"/>
        <v>125.91876586604194</v>
      </c>
      <c r="AH98" s="13">
        <f>POWER(AG$120/AG97,1/ROWS(AG97:AG$119))-1</f>
        <v>6.8182286132220771E-2</v>
      </c>
    </row>
    <row r="99" spans="1:34" x14ac:dyDescent="0.45">
      <c r="A99" s="88"/>
      <c r="B99" s="88"/>
      <c r="D99" s="87"/>
      <c r="E99" s="87"/>
      <c r="F99" s="87"/>
      <c r="H99" s="83"/>
      <c r="I99" s="84"/>
      <c r="K99" s="101"/>
      <c r="L99" s="102"/>
      <c r="M99" s="91"/>
      <c r="N99" s="97"/>
      <c r="O99" s="91"/>
      <c r="P99" s="97"/>
      <c r="Q99" s="97"/>
      <c r="R99" s="92"/>
      <c r="Z99" s="13"/>
      <c r="AA99" s="13"/>
      <c r="AB99" s="13"/>
      <c r="AC99" s="77"/>
      <c r="AD99" s="13"/>
      <c r="AE99">
        <f t="shared" si="69"/>
        <v>1997</v>
      </c>
      <c r="AF99" s="13">
        <v>0.22641626475195009</v>
      </c>
      <c r="AG99" s="76">
        <f t="shared" si="67"/>
        <v>154.42882249560651</v>
      </c>
      <c r="AH99" s="13">
        <f>POWER(AG$120/AG98,1/ROWS(AG98:AG$119))-1</f>
        <v>6.0187863028013489E-2</v>
      </c>
    </row>
    <row r="100" spans="1:34" x14ac:dyDescent="0.45">
      <c r="A100" s="88"/>
      <c r="B100" s="88"/>
      <c r="D100" s="87"/>
      <c r="E100" s="87"/>
      <c r="F100" s="87"/>
      <c r="H100" s="83"/>
      <c r="I100" s="84"/>
      <c r="K100" s="101"/>
      <c r="L100" s="102"/>
      <c r="M100" s="91"/>
      <c r="N100" s="97"/>
      <c r="O100" s="91"/>
      <c r="P100" s="97"/>
      <c r="Q100" s="97"/>
      <c r="R100" s="92"/>
      <c r="Z100" s="13"/>
      <c r="AA100" s="13"/>
      <c r="AB100" s="13"/>
      <c r="AC100" s="77"/>
      <c r="AD100" s="13"/>
      <c r="AE100">
        <f t="shared" si="69"/>
        <v>1998</v>
      </c>
      <c r="AF100" s="13">
        <v>0.16098276494316099</v>
      </c>
      <c r="AG100" s="76">
        <f t="shared" si="67"/>
        <v>179.28920132786587</v>
      </c>
      <c r="AH100" s="13">
        <f>POWER(AG$120/AG99,1/ROWS(AG99:AG$119))-1</f>
        <v>5.286013430376868E-2</v>
      </c>
    </row>
    <row r="101" spans="1:34" x14ac:dyDescent="0.45">
      <c r="A101" s="88"/>
      <c r="B101" s="88"/>
      <c r="D101" s="87"/>
      <c r="E101" s="87"/>
      <c r="F101" s="87"/>
      <c r="H101" s="83"/>
      <c r="I101" s="84"/>
      <c r="K101" s="101"/>
      <c r="L101" s="102"/>
      <c r="M101" s="91"/>
      <c r="N101" s="97"/>
      <c r="O101" s="91"/>
      <c r="P101" s="97"/>
      <c r="Q101" s="97"/>
      <c r="R101" s="92"/>
      <c r="Z101" s="13"/>
      <c r="AA101" s="13"/>
      <c r="AB101" s="13"/>
      <c r="AC101" s="77"/>
      <c r="AD101" s="13"/>
      <c r="AE101">
        <f t="shared" si="69"/>
        <v>1999</v>
      </c>
      <c r="AF101" s="13">
        <v>0.25221643758032553</v>
      </c>
      <c r="AG101" s="76">
        <f t="shared" si="67"/>
        <v>224.50888498340197</v>
      </c>
      <c r="AH101" s="13">
        <f>POWER(AG$120/AG100,1/ROWS(AG100:AG$119))-1</f>
        <v>4.7726496742609648E-2</v>
      </c>
    </row>
    <row r="102" spans="1:34" x14ac:dyDescent="0.45">
      <c r="A102" s="88"/>
      <c r="B102" s="88"/>
      <c r="D102" s="87"/>
      <c r="E102" s="87"/>
      <c r="F102" s="87"/>
      <c r="H102" s="83"/>
      <c r="I102" s="84"/>
      <c r="K102" s="101"/>
      <c r="L102" s="102"/>
      <c r="M102" s="91"/>
      <c r="N102" s="97"/>
      <c r="O102" s="91"/>
      <c r="P102" s="97"/>
      <c r="Q102" s="97"/>
      <c r="R102" s="92"/>
      <c r="Z102" s="13"/>
      <c r="AA102" s="13"/>
      <c r="AB102" s="13"/>
      <c r="AC102" s="77"/>
      <c r="AD102" s="13"/>
      <c r="AE102">
        <f t="shared" si="69"/>
        <v>2000</v>
      </c>
      <c r="AF102" s="13">
        <v>-6.1780796896608758E-2</v>
      </c>
      <c r="AG102" s="76">
        <f t="shared" si="67"/>
        <v>210.63854715875831</v>
      </c>
      <c r="AH102" s="13">
        <f>POWER(AG$120/AG101,1/ROWS(AG101:AG$119))-1</f>
        <v>3.7940806603368182E-2</v>
      </c>
    </row>
    <row r="103" spans="1:34" x14ac:dyDescent="0.45">
      <c r="A103" s="88"/>
      <c r="B103" s="88"/>
      <c r="D103" s="87"/>
      <c r="E103" s="87"/>
      <c r="F103" s="87"/>
      <c r="H103" s="83"/>
      <c r="I103" s="84"/>
      <c r="K103" s="101"/>
      <c r="L103" s="102"/>
      <c r="M103" s="91"/>
      <c r="N103" s="97"/>
      <c r="O103" s="91"/>
      <c r="P103" s="97"/>
      <c r="Q103" s="97"/>
      <c r="R103" s="92"/>
      <c r="Z103" s="13"/>
      <c r="AA103" s="13"/>
      <c r="AB103" s="13"/>
      <c r="AC103" s="77"/>
      <c r="AD103" s="13"/>
      <c r="AE103">
        <f t="shared" si="69"/>
        <v>2001</v>
      </c>
      <c r="AF103" s="13">
        <v>-7.0947825119590524E-2</v>
      </c>
      <c r="AG103" s="76">
        <f t="shared" si="67"/>
        <v>195.69420035149412</v>
      </c>
      <c r="AH103" s="13">
        <f>POWER(AG$120/AG102,1/ROWS(AG102:AG$119))-1</f>
        <v>4.3781782307935391E-2</v>
      </c>
    </row>
    <row r="104" spans="1:34" x14ac:dyDescent="0.45">
      <c r="A104" s="88"/>
      <c r="B104" s="88"/>
      <c r="D104" s="87"/>
      <c r="E104" s="87"/>
      <c r="F104" s="87"/>
      <c r="H104" s="83"/>
      <c r="I104" s="84"/>
      <c r="K104" s="101"/>
      <c r="L104" s="102"/>
      <c r="M104" s="91"/>
      <c r="N104" s="97"/>
      <c r="O104" s="91"/>
      <c r="P104" s="97"/>
      <c r="Q104" s="97"/>
      <c r="R104" s="92"/>
      <c r="Z104" s="13"/>
      <c r="AA104" s="13"/>
      <c r="AB104" s="13"/>
      <c r="AC104" s="77"/>
      <c r="AD104" s="13"/>
      <c r="AE104">
        <f t="shared" si="69"/>
        <v>2002</v>
      </c>
      <c r="AF104" s="13">
        <v>-0.16762660280397157</v>
      </c>
      <c r="AG104" s="76">
        <f t="shared" si="67"/>
        <v>162.89064635813338</v>
      </c>
      <c r="AH104" s="13">
        <f>POWER(AG$120/AG103,1/ROWS(AG103:AG$119))-1</f>
        <v>5.0955664818335134E-2</v>
      </c>
    </row>
    <row r="105" spans="1:34" x14ac:dyDescent="0.45">
      <c r="A105" s="88"/>
      <c r="B105" s="88"/>
      <c r="D105" s="87"/>
      <c r="E105" s="87"/>
      <c r="F105" s="87"/>
      <c r="H105" s="83"/>
      <c r="I105" s="84"/>
      <c r="K105" s="101"/>
      <c r="L105" s="102"/>
      <c r="M105" s="91"/>
      <c r="N105" s="97"/>
      <c r="O105" s="91"/>
      <c r="P105" s="97"/>
      <c r="Q105" s="97"/>
      <c r="R105" s="92"/>
      <c r="Z105" s="13"/>
      <c r="AA105" s="13"/>
      <c r="AB105" s="13"/>
      <c r="AC105" s="77"/>
      <c r="AD105" s="13"/>
      <c r="AE105">
        <f t="shared" si="69"/>
        <v>2003</v>
      </c>
      <c r="AF105" s="13">
        <v>0.25322029387541778</v>
      </c>
      <c r="AG105" s="76">
        <f t="shared" si="67"/>
        <v>204.13786369849666</v>
      </c>
      <c r="AH105" s="13">
        <f>POWER(AG$120/AG104,1/ROWS(AG104:AG$119))-1</f>
        <v>6.6383786069340811E-2</v>
      </c>
    </row>
    <row r="106" spans="1:34" x14ac:dyDescent="0.45">
      <c r="A106" s="88"/>
      <c r="B106" s="88"/>
      <c r="D106" s="87"/>
      <c r="E106" s="87"/>
      <c r="F106" s="87"/>
      <c r="H106" s="83"/>
      <c r="I106" s="84"/>
      <c r="K106" s="101"/>
      <c r="L106" s="102"/>
      <c r="M106" s="91"/>
      <c r="N106" s="97"/>
      <c r="O106" s="91"/>
      <c r="P106" s="97"/>
      <c r="Q106" s="97"/>
      <c r="R106" s="92"/>
      <c r="Z106" s="13"/>
      <c r="AA106" s="13"/>
      <c r="AB106" s="13"/>
      <c r="AC106" s="77"/>
      <c r="AD106" s="13"/>
      <c r="AE106">
        <f t="shared" si="69"/>
        <v>2004</v>
      </c>
      <c r="AF106" s="13">
        <v>3.1481074048919533E-2</v>
      </c>
      <c r="AG106" s="76">
        <f t="shared" si="67"/>
        <v>210.56434290177728</v>
      </c>
      <c r="AH106" s="13">
        <f>POWER(AG$120/AG105,1/ROWS(AG105:AG$119))-1</f>
        <v>5.49679699098371E-2</v>
      </c>
    </row>
    <row r="107" spans="1:34" x14ac:dyDescent="0.45">
      <c r="A107" s="88"/>
      <c r="B107" s="88"/>
      <c r="D107" s="87"/>
      <c r="E107" s="87"/>
      <c r="F107" s="87"/>
      <c r="H107" s="83"/>
      <c r="I107" s="84"/>
      <c r="K107" s="101"/>
      <c r="L107" s="102"/>
      <c r="M107" s="91"/>
      <c r="N107" s="97"/>
      <c r="O107" s="91"/>
      <c r="P107" s="97"/>
      <c r="Q107" s="97"/>
      <c r="R107" s="92"/>
      <c r="Z107" s="13"/>
      <c r="AA107" s="13"/>
      <c r="AB107" s="13"/>
      <c r="AC107" s="77"/>
      <c r="AD107" s="13"/>
      <c r="AE107">
        <f t="shared" si="69"/>
        <v>2005</v>
      </c>
      <c r="AF107" s="13">
        <v>-6.0743763331169154E-3</v>
      </c>
      <c r="AG107" s="76">
        <f t="shared" si="67"/>
        <v>209.2852958406564</v>
      </c>
      <c r="AH107" s="13">
        <f>POWER(AG$120/AG106,1/ROWS(AG106:AG$119))-1</f>
        <v>5.6665926880638873E-2</v>
      </c>
    </row>
    <row r="108" spans="1:34" x14ac:dyDescent="0.45">
      <c r="A108" s="88"/>
      <c r="B108" s="88"/>
      <c r="D108" s="87"/>
      <c r="E108" s="87"/>
      <c r="F108" s="87"/>
      <c r="H108" s="83"/>
      <c r="I108" s="84"/>
      <c r="K108" s="101"/>
      <c r="L108" s="102"/>
      <c r="M108" s="91"/>
      <c r="N108" s="97"/>
      <c r="O108" s="91"/>
      <c r="P108" s="97"/>
      <c r="Q108" s="97"/>
      <c r="R108" s="92"/>
      <c r="Z108" s="13"/>
      <c r="AA108" s="13"/>
      <c r="AB108" s="13"/>
      <c r="AC108" s="77"/>
      <c r="AD108" s="13"/>
      <c r="AE108">
        <f t="shared" si="69"/>
        <v>2006</v>
      </c>
      <c r="AF108" s="13">
        <v>0.16288313505948215</v>
      </c>
      <c r="AG108" s="76">
        <f t="shared" si="67"/>
        <v>243.37434094903372</v>
      </c>
      <c r="AH108" s="13">
        <f>POWER(AG$120/AG107,1/ROWS(AG107:AG$119))-1</f>
        <v>6.1653051556146199E-2</v>
      </c>
    </row>
    <row r="109" spans="1:34" x14ac:dyDescent="0.45">
      <c r="A109" s="88"/>
      <c r="B109" s="88"/>
      <c r="D109" s="87"/>
      <c r="E109" s="87"/>
      <c r="F109" s="87"/>
      <c r="H109" s="83"/>
      <c r="I109" s="84"/>
      <c r="K109" s="101"/>
      <c r="L109" s="102"/>
      <c r="M109" s="91"/>
      <c r="N109" s="97"/>
      <c r="O109" s="91"/>
      <c r="P109" s="97"/>
      <c r="Q109" s="97"/>
      <c r="R109" s="92"/>
      <c r="Z109" s="13"/>
      <c r="AA109" s="13"/>
      <c r="AB109" s="13"/>
      <c r="AC109" s="77"/>
      <c r="AD109" s="13"/>
      <c r="AE109">
        <f t="shared" si="69"/>
        <v>2007</v>
      </c>
      <c r="AF109" s="13">
        <v>6.4317350279221808E-2</v>
      </c>
      <c r="AG109" s="76">
        <f t="shared" si="67"/>
        <v>259.02753368482746</v>
      </c>
      <c r="AH109" s="13">
        <f>POWER(AG$120/AG108,1/ROWS(AG108:AG$119))-1</f>
        <v>5.3626028441053464E-2</v>
      </c>
    </row>
    <row r="110" spans="1:34" x14ac:dyDescent="0.45">
      <c r="A110" s="88"/>
      <c r="B110" s="88"/>
      <c r="D110" s="87"/>
      <c r="E110" s="87"/>
      <c r="F110" s="87"/>
      <c r="H110" s="83"/>
      <c r="I110" s="84"/>
      <c r="K110" s="101"/>
      <c r="L110" s="102"/>
      <c r="M110" s="91"/>
      <c r="N110" s="97"/>
      <c r="O110" s="91"/>
      <c r="P110" s="97"/>
      <c r="Q110" s="97"/>
      <c r="R110" s="92"/>
      <c r="Z110" s="13"/>
      <c r="AA110" s="13"/>
      <c r="AB110" s="13"/>
      <c r="AC110" s="77"/>
      <c r="AD110" s="13"/>
      <c r="AE110">
        <f t="shared" si="69"/>
        <v>2008</v>
      </c>
      <c r="AF110" s="13">
        <v>-0.33836997165430316</v>
      </c>
      <c r="AG110" s="76">
        <f t="shared" si="67"/>
        <v>171.38039445420833</v>
      </c>
      <c r="AH110" s="13">
        <f>POWER(AG$120/AG109,1/ROWS(AG109:AG$119))-1</f>
        <v>5.2659431846203475E-2</v>
      </c>
    </row>
    <row r="111" spans="1:34" x14ac:dyDescent="0.45">
      <c r="A111" s="88"/>
      <c r="B111" s="88"/>
      <c r="D111" s="87"/>
      <c r="E111" s="87"/>
      <c r="F111" s="87"/>
      <c r="H111" s="85"/>
      <c r="I111" s="86"/>
      <c r="K111" s="103"/>
      <c r="L111" s="104"/>
      <c r="M111" s="93"/>
      <c r="N111" s="98"/>
      <c r="O111" s="91"/>
      <c r="P111" s="97"/>
      <c r="Q111" s="97"/>
      <c r="R111" s="92"/>
      <c r="Z111" s="13"/>
      <c r="AA111" s="13"/>
      <c r="AB111" s="13"/>
      <c r="AC111" s="77"/>
      <c r="AD111" s="13"/>
      <c r="AE111">
        <f t="shared" si="69"/>
        <v>2009</v>
      </c>
      <c r="AF111" s="13">
        <v>0.18818785400375337</v>
      </c>
      <c r="AG111" s="76">
        <f t="shared" si="67"/>
        <v>203.63210310486255</v>
      </c>
      <c r="AH111" s="13">
        <f>POWER(AG$120/AG110,1/ROWS(AG110:AG$119))-1</f>
        <v>0.10269436171298607</v>
      </c>
    </row>
    <row r="112" spans="1:34" x14ac:dyDescent="0.45">
      <c r="O112" s="91"/>
      <c r="P112" s="97"/>
      <c r="Q112" s="97"/>
      <c r="R112" s="92"/>
      <c r="Z112" s="13"/>
      <c r="AA112" s="13"/>
      <c r="AB112" s="13"/>
      <c r="AC112" s="77"/>
      <c r="AD112" s="13"/>
      <c r="AE112">
        <f t="shared" si="69"/>
        <v>2010</v>
      </c>
      <c r="AF112" s="13">
        <v>0.11023302646720379</v>
      </c>
      <c r="AG112" s="76">
        <f t="shared" si="67"/>
        <v>226.07908611599325</v>
      </c>
      <c r="AH112" s="13">
        <f>POWER(AG$120/AG111,1/ROWS(AG111:AG$119))-1</f>
        <v>9.3583189491116547E-2</v>
      </c>
    </row>
    <row r="113" spans="15:34" x14ac:dyDescent="0.45">
      <c r="O113" s="93"/>
      <c r="P113" s="98"/>
      <c r="Q113" s="98"/>
      <c r="R113" s="94"/>
      <c r="Z113" s="13"/>
      <c r="AA113" s="13"/>
      <c r="AB113" s="13"/>
      <c r="AC113" s="77"/>
      <c r="AD113" s="13"/>
      <c r="AE113">
        <f t="shared" si="69"/>
        <v>2011</v>
      </c>
      <c r="AF113" s="13">
        <v>5.5283908197876652E-2</v>
      </c>
      <c r="AG113" s="76">
        <f t="shared" si="67"/>
        <v>238.57762155828968</v>
      </c>
      <c r="AH113" s="13">
        <f>POWER(AG$120/AG112,1/ROWS(AG112:AG$119))-1</f>
        <v>9.1519593723819792E-2</v>
      </c>
    </row>
    <row r="114" spans="15:34" x14ac:dyDescent="0.45">
      <c r="Z114" s="13"/>
      <c r="AA114" s="13"/>
      <c r="AB114" s="13"/>
      <c r="AC114" s="77"/>
      <c r="AD114" s="13"/>
      <c r="AE114">
        <f t="shared" si="69"/>
        <v>2012</v>
      </c>
      <c r="AF114" s="13">
        <v>7.2566044283801423E-2</v>
      </c>
      <c r="AG114" s="76">
        <f t="shared" si="67"/>
        <v>255.89025580941254</v>
      </c>
      <c r="AH114" s="13">
        <f>POWER(AG$120/AG113,1/ROWS(AG113:AG$119))-1</f>
        <v>9.6796709825854421E-2</v>
      </c>
    </row>
    <row r="115" spans="15:34" x14ac:dyDescent="0.45">
      <c r="Z115" s="13"/>
      <c r="AA115" s="13"/>
      <c r="AB115" s="13"/>
      <c r="AC115" s="77"/>
      <c r="AD115" s="13"/>
      <c r="AE115">
        <f t="shared" si="69"/>
        <v>2013</v>
      </c>
      <c r="AF115" s="13">
        <v>0.26499411636322567</v>
      </c>
      <c r="AG115" s="76">
        <f t="shared" si="67"/>
        <v>323.69966803358761</v>
      </c>
      <c r="AH115" s="13">
        <f>POWER(AG$120/AG114,1/ROWS(AG114:AG$119))-1</f>
        <v>0.10088804319563294</v>
      </c>
    </row>
    <row r="116" spans="15:34" x14ac:dyDescent="0.45">
      <c r="Z116" s="13"/>
      <c r="AA116" s="13"/>
      <c r="AB116" s="13"/>
      <c r="AC116" s="77"/>
      <c r="AD116" s="13"/>
      <c r="AE116">
        <f t="shared" si="69"/>
        <v>2014</v>
      </c>
      <c r="AF116" s="13">
        <v>7.5190659638310731E-2</v>
      </c>
      <c r="AG116" s="76">
        <f t="shared" si="67"/>
        <v>348.03885959773527</v>
      </c>
      <c r="AH116" s="13">
        <f>POWER(AG$120/AG115,1/ROWS(AG115:AG$119))-1</f>
        <v>7.0715487704644087E-2</v>
      </c>
    </row>
    <row r="117" spans="15:34" x14ac:dyDescent="0.45">
      <c r="Z117" s="13"/>
      <c r="AA117" s="13"/>
      <c r="AB117" s="13"/>
      <c r="AC117" s="77"/>
      <c r="AD117" s="13"/>
      <c r="AE117">
        <f t="shared" si="69"/>
        <v>2015</v>
      </c>
      <c r="AF117" s="13">
        <v>-2.2332852869904052E-2</v>
      </c>
      <c r="AG117" s="76">
        <f t="shared" si="67"/>
        <v>340.26615895332986</v>
      </c>
      <c r="AH117" s="13">
        <f>POWER(AG$120/AG116,1/ROWS(AG116:AG$119))-1</f>
        <v>6.9599608163982252E-2</v>
      </c>
    </row>
    <row r="118" spans="15:34" x14ac:dyDescent="0.45">
      <c r="Z118" s="13"/>
      <c r="AA118" s="13"/>
      <c r="AB118" s="13"/>
      <c r="AC118" s="77"/>
      <c r="AD118" s="13"/>
      <c r="AE118">
        <f t="shared" si="69"/>
        <v>2016</v>
      </c>
      <c r="AF118" s="13">
        <v>0.13415012771857504</v>
      </c>
      <c r="AG118" s="76">
        <f t="shared" si="67"/>
        <v>385.91290763522801</v>
      </c>
      <c r="AH118" s="13">
        <f>POWER(AG$120/AG117,1/ROWS(AG117:AG$119))-1</f>
        <v>0.10212614835079048</v>
      </c>
    </row>
    <row r="119" spans="15:34" x14ac:dyDescent="0.45">
      <c r="Z119" s="13"/>
      <c r="AA119" s="13"/>
      <c r="AB119" s="13"/>
      <c r="AC119" s="77"/>
      <c r="AD119" s="13"/>
      <c r="AE119">
        <f t="shared" si="69"/>
        <v>2017</v>
      </c>
      <c r="AF119" s="13">
        <v>0.25080809205266519</v>
      </c>
      <c r="AG119" s="76">
        <f t="shared" si="67"/>
        <v>482.70298769771597</v>
      </c>
      <c r="AH119" s="13">
        <f>POWER(AG$120/AG118,1/ROWS(AG118:AG$119))-1</f>
        <v>8.6454858693609138E-2</v>
      </c>
    </row>
    <row r="120" spans="15:34" x14ac:dyDescent="0.45">
      <c r="Z120" s="13"/>
      <c r="AA120" s="13"/>
      <c r="AB120" s="13"/>
      <c r="AC120" s="77"/>
      <c r="AD120" s="13"/>
      <c r="AE120">
        <f t="shared" si="69"/>
        <v>2018</v>
      </c>
      <c r="AF120" s="13">
        <v>-5.6302747416787535E-2</v>
      </c>
      <c r="AG120" s="76">
        <f t="shared" si="67"/>
        <v>455.52548330404278</v>
      </c>
      <c r="AH120" s="13">
        <f>POWER(AG$120/AG119,1/ROWS(AG119:AG$119))-1</f>
        <v>-5.6302747416787535E-2</v>
      </c>
    </row>
    <row r="122" spans="15:34" x14ac:dyDescent="0.45">
      <c r="AF122" s="13"/>
    </row>
  </sheetData>
  <mergeCells count="15">
    <mergeCell ref="A89:B111"/>
    <mergeCell ref="V22:W83"/>
    <mergeCell ref="A1:B1"/>
    <mergeCell ref="D1:F1"/>
    <mergeCell ref="H1:I1"/>
    <mergeCell ref="K1:T1"/>
    <mergeCell ref="V2:W2"/>
    <mergeCell ref="O89:R113"/>
    <mergeCell ref="M89:N111"/>
    <mergeCell ref="K89:L111"/>
    <mergeCell ref="Y1:AC1"/>
    <mergeCell ref="AE1:AH1"/>
    <mergeCell ref="V1:W1"/>
    <mergeCell ref="H89:I111"/>
    <mergeCell ref="D89:F111"/>
  </mergeCells>
  <pageMargins left="0.7" right="0.7" top="0.75" bottom="0.75" header="0.3" footer="0.3"/>
  <pageSetup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20112-DE7C-4CC0-A6DB-0C5110B55A66}">
  <dimension ref="A1:AH122"/>
  <sheetViews>
    <sheetView zoomScale="86" workbookViewId="0">
      <pane xSplit="2" ySplit="2" topLeftCell="K3" activePane="bottomRight" state="frozen"/>
      <selection pane="topRight" activeCell="C1" sqref="C1"/>
      <selection pane="bottomLeft" activeCell="A3" sqref="A3"/>
      <selection pane="bottomRight" activeCell="Q13" sqref="Q13:Q78"/>
    </sheetView>
  </sheetViews>
  <sheetFormatPr defaultRowHeight="14.25" x14ac:dyDescent="0.45"/>
  <cols>
    <col min="1" max="1" width="6.3984375" customWidth="1"/>
    <col min="2" max="2" width="6.59765625" customWidth="1"/>
    <col min="4" max="6" width="11.59765625" customWidth="1"/>
    <col min="8" max="9" width="10.86328125" customWidth="1"/>
    <col min="11" max="11" width="11.6640625" customWidth="1"/>
    <col min="12" max="12" width="11.6640625" style="9" customWidth="1"/>
    <col min="13" max="13" width="11.6640625" customWidth="1"/>
    <col min="14" max="14" width="11.6640625" style="9" customWidth="1"/>
    <col min="15" max="17" width="11.6640625" customWidth="1"/>
    <col min="18" max="18" width="14.19921875" style="9" customWidth="1"/>
    <col min="19" max="19" width="12.46484375" customWidth="1"/>
    <col min="20" max="20" width="11.1328125" style="10" customWidth="1"/>
    <col min="22" max="22" width="27.53125" customWidth="1"/>
    <col min="23" max="23" width="12.1328125" bestFit="1" customWidth="1"/>
    <col min="29" max="29" width="10" style="9" customWidth="1"/>
    <col min="33" max="33" width="9.06640625" style="76"/>
    <col min="34" max="34" width="9.06640625" style="13"/>
  </cols>
  <sheetData>
    <row r="1" spans="1:34" ht="18" x14ac:dyDescent="0.55000000000000004">
      <c r="A1" s="80" t="s">
        <v>0</v>
      </c>
      <c r="B1" s="80"/>
      <c r="D1" s="80" t="s">
        <v>1</v>
      </c>
      <c r="E1" s="80"/>
      <c r="F1" s="80"/>
      <c r="H1" s="80" t="s">
        <v>2</v>
      </c>
      <c r="I1" s="80"/>
      <c r="K1" s="80" t="s">
        <v>3</v>
      </c>
      <c r="L1" s="80"/>
      <c r="M1" s="80"/>
      <c r="N1" s="80"/>
      <c r="O1" s="80"/>
      <c r="P1" s="80"/>
      <c r="Q1" s="80"/>
      <c r="R1" s="80"/>
      <c r="S1" s="80"/>
      <c r="T1" s="80"/>
      <c r="V1" s="80" t="s">
        <v>4</v>
      </c>
      <c r="W1" s="80"/>
      <c r="X1" s="78"/>
      <c r="Y1" s="79" t="s">
        <v>50</v>
      </c>
      <c r="Z1" s="79"/>
      <c r="AA1" s="79"/>
      <c r="AB1" s="79"/>
      <c r="AC1" s="79"/>
      <c r="AE1" s="80" t="s">
        <v>48</v>
      </c>
      <c r="AF1" s="80"/>
      <c r="AG1" s="80"/>
      <c r="AH1" s="80"/>
    </row>
    <row r="2" spans="1:34" s="4" customFormat="1" ht="28.5" x14ac:dyDescent="0.45">
      <c r="A2" s="1" t="s">
        <v>5</v>
      </c>
      <c r="B2" s="1" t="s">
        <v>6</v>
      </c>
      <c r="C2" s="1"/>
      <c r="D2" s="2" t="s">
        <v>7</v>
      </c>
      <c r="E2" s="3" t="s">
        <v>8</v>
      </c>
      <c r="F2" s="3" t="s">
        <v>9</v>
      </c>
      <c r="H2" s="3" t="s">
        <v>10</v>
      </c>
      <c r="I2" s="3" t="s">
        <v>11</v>
      </c>
      <c r="K2" s="3" t="s">
        <v>12</v>
      </c>
      <c r="L2" s="5" t="s">
        <v>13</v>
      </c>
      <c r="M2" s="3" t="s">
        <v>14</v>
      </c>
      <c r="N2" s="5" t="s">
        <v>15</v>
      </c>
      <c r="O2" s="3" t="s">
        <v>14</v>
      </c>
      <c r="P2" s="3" t="s">
        <v>16</v>
      </c>
      <c r="Q2" s="3" t="s">
        <v>17</v>
      </c>
      <c r="R2" s="5" t="s">
        <v>18</v>
      </c>
      <c r="S2" s="3" t="s">
        <v>19</v>
      </c>
      <c r="T2" s="6" t="s">
        <v>20</v>
      </c>
      <c r="V2" s="95" t="s">
        <v>21</v>
      </c>
      <c r="W2" s="95"/>
      <c r="Y2" s="7" t="s">
        <v>22</v>
      </c>
      <c r="Z2" s="7" t="s">
        <v>46</v>
      </c>
      <c r="AA2" s="7" t="s">
        <v>47</v>
      </c>
      <c r="AB2" s="7" t="s">
        <v>49</v>
      </c>
      <c r="AC2" s="7"/>
      <c r="AE2" s="73" t="s">
        <v>23</v>
      </c>
      <c r="AF2" s="73"/>
      <c r="AG2" s="74">
        <v>1</v>
      </c>
      <c r="AH2" s="75"/>
    </row>
    <row r="3" spans="1:34" x14ac:dyDescent="0.45">
      <c r="A3" s="8">
        <v>55</v>
      </c>
      <c r="B3" s="8">
        <v>2019</v>
      </c>
      <c r="C3" s="8"/>
      <c r="D3" s="14">
        <f>W5/(1-W7)</f>
        <v>48338.368580060422</v>
      </c>
      <c r="V3" s="11" t="s">
        <v>24</v>
      </c>
      <c r="W3" s="12">
        <f>'[1]Retirement (70)'!$T$4</f>
        <v>0.03</v>
      </c>
      <c r="Y3" s="13"/>
      <c r="AE3">
        <v>1901</v>
      </c>
      <c r="AF3" s="13">
        <v>-8.6897090412028977E-2</v>
      </c>
      <c r="AG3" s="76">
        <f>AG2*(1+AF3)</f>
        <v>0.91310290958797102</v>
      </c>
      <c r="AH3" s="13">
        <f>POWER(AG$120/AG2,1/ROWS(AG2:AG$119))-1</f>
        <v>5.3245878760715293E-2</v>
      </c>
    </row>
    <row r="4" spans="1:34" x14ac:dyDescent="0.45">
      <c r="A4" s="8">
        <f t="shared" ref="A4:B19" si="0">A3+1</f>
        <v>56</v>
      </c>
      <c r="B4" s="8">
        <f t="shared" si="0"/>
        <v>2020</v>
      </c>
      <c r="C4" s="8"/>
      <c r="D4" s="14">
        <f t="shared" ref="D4:D32" si="1">D3*(1+W$3)</f>
        <v>49788.519637462239</v>
      </c>
      <c r="V4" s="9" t="s">
        <v>25</v>
      </c>
      <c r="W4" s="15">
        <v>22000</v>
      </c>
      <c r="Y4" s="13"/>
      <c r="AE4">
        <f>AE3+1</f>
        <v>1902</v>
      </c>
      <c r="AF4" s="13">
        <v>-4.2771599657825954E-3</v>
      </c>
      <c r="AG4" s="76">
        <f t="shared" ref="AG4:AG67" si="2">AG3*(1+AF4)</f>
        <v>0.9091974223784417</v>
      </c>
      <c r="AH4" s="13">
        <f>POWER(AG$120/AG3,1/ROWS(AG3:AG$119))-1</f>
        <v>5.4532014026177134E-2</v>
      </c>
    </row>
    <row r="5" spans="1:34" x14ac:dyDescent="0.45">
      <c r="A5" s="8">
        <f t="shared" si="0"/>
        <v>57</v>
      </c>
      <c r="B5" s="8">
        <f t="shared" si="0"/>
        <v>2021</v>
      </c>
      <c r="C5" s="8"/>
      <c r="D5" s="14">
        <f t="shared" si="1"/>
        <v>51282.175226586107</v>
      </c>
      <c r="V5" s="9" t="s">
        <v>26</v>
      </c>
      <c r="W5" s="15">
        <v>40000</v>
      </c>
      <c r="Y5" s="13"/>
      <c r="AE5">
        <f t="shared" ref="AE5:AE68" si="3">AE4+1</f>
        <v>1903</v>
      </c>
      <c r="AF5" s="13">
        <v>-0.23603951890034369</v>
      </c>
      <c r="AG5" s="76">
        <f t="shared" si="2"/>
        <v>0.69459090021480174</v>
      </c>
      <c r="AH5" s="13">
        <f>POWER(AG$120/AG4,1/ROWS(AG4:AG$119))-1</f>
        <v>5.5053803819163249E-2</v>
      </c>
    </row>
    <row r="6" spans="1:34" x14ac:dyDescent="0.45">
      <c r="A6" s="8">
        <f t="shared" si="0"/>
        <v>58</v>
      </c>
      <c r="B6" s="8">
        <f t="shared" si="0"/>
        <v>2022</v>
      </c>
      <c r="C6" s="8"/>
      <c r="D6" s="14">
        <f t="shared" si="1"/>
        <v>52820.640483383693</v>
      </c>
      <c r="V6" s="9" t="s">
        <v>27</v>
      </c>
      <c r="W6" s="16">
        <f>$W$5</f>
        <v>40000</v>
      </c>
      <c r="Y6" s="13"/>
      <c r="AE6">
        <f t="shared" si="3"/>
        <v>1904</v>
      </c>
      <c r="AF6" s="13">
        <v>0.4262018554962046</v>
      </c>
      <c r="AG6" s="76">
        <f t="shared" si="2"/>
        <v>0.99062683069712931</v>
      </c>
      <c r="AH6" s="13">
        <f>POWER(AG$120/AG5,1/ROWS(AG5:AG$119))-1</f>
        <v>5.8019739292709538E-2</v>
      </c>
    </row>
    <row r="7" spans="1:34" x14ac:dyDescent="0.45">
      <c r="A7" s="8">
        <f t="shared" si="0"/>
        <v>59</v>
      </c>
      <c r="B7" s="8">
        <f t="shared" si="0"/>
        <v>2023</v>
      </c>
      <c r="C7" s="8"/>
      <c r="D7" s="14">
        <f t="shared" si="1"/>
        <v>54405.259697885209</v>
      </c>
      <c r="V7" s="9" t="s">
        <v>28</v>
      </c>
      <c r="W7" s="20">
        <f>'[1]Retirement (70)'!$T$7</f>
        <v>0.17249999999999999</v>
      </c>
      <c r="AE7">
        <f t="shared" si="3"/>
        <v>1905</v>
      </c>
      <c r="AF7" s="13">
        <v>0.3784742755765822</v>
      </c>
      <c r="AG7" s="76">
        <f t="shared" si="2"/>
        <v>1.3655536028119508</v>
      </c>
      <c r="AH7" s="13">
        <f>POWER(AG$120/AG6,1/ROWS(AG6:AG$119))-1</f>
        <v>5.5251949319212956E-2</v>
      </c>
    </row>
    <row r="8" spans="1:34" x14ac:dyDescent="0.45">
      <c r="A8" s="8">
        <f t="shared" si="0"/>
        <v>60</v>
      </c>
      <c r="B8" s="8">
        <f t="shared" si="0"/>
        <v>2024</v>
      </c>
      <c r="C8" s="8"/>
      <c r="D8" s="14">
        <f t="shared" si="1"/>
        <v>56037.417488821768</v>
      </c>
      <c r="V8" s="9" t="s">
        <v>29</v>
      </c>
      <c r="W8" s="30">
        <v>0.01</v>
      </c>
      <c r="AD8" s="13"/>
      <c r="AE8">
        <f t="shared" si="3"/>
        <v>1906</v>
      </c>
      <c r="AF8" s="13">
        <v>-2.2880022880022999E-2</v>
      </c>
      <c r="AG8" s="76">
        <f t="shared" si="2"/>
        <v>1.3343097051357156</v>
      </c>
      <c r="AH8" s="13">
        <f>POWER(AG$120/AG7,1/ROWS(AG7:AG$119))-1</f>
        <v>5.275966758652606E-2</v>
      </c>
    </row>
    <row r="9" spans="1:34" x14ac:dyDescent="0.45">
      <c r="A9" s="8">
        <f t="shared" si="0"/>
        <v>61</v>
      </c>
      <c r="B9" s="8">
        <f t="shared" si="0"/>
        <v>2025</v>
      </c>
      <c r="C9" s="8"/>
      <c r="D9" s="14">
        <f t="shared" si="1"/>
        <v>57718.540013486425</v>
      </c>
      <c r="V9" s="9" t="s">
        <v>30</v>
      </c>
      <c r="W9" s="30">
        <v>0.02</v>
      </c>
      <c r="AD9" s="13"/>
      <c r="AE9">
        <f t="shared" si="3"/>
        <v>1907</v>
      </c>
      <c r="AF9" s="13">
        <v>-0.37728669691204453</v>
      </c>
      <c r="AG9" s="76">
        <f t="shared" si="2"/>
        <v>0.83089240382737739</v>
      </c>
      <c r="AH9" s="13">
        <f>POWER(AG$120/AG8,1/ROWS(AG8:AG$119))-1</f>
        <v>5.3460745630512063E-2</v>
      </c>
    </row>
    <row r="10" spans="1:34" x14ac:dyDescent="0.45">
      <c r="A10" s="8">
        <f t="shared" si="0"/>
        <v>62</v>
      </c>
      <c r="B10" s="8">
        <f t="shared" si="0"/>
        <v>2026</v>
      </c>
      <c r="C10" s="8"/>
      <c r="D10" s="14">
        <f t="shared" si="1"/>
        <v>59450.096213891018</v>
      </c>
      <c r="V10" s="9" t="s">
        <v>31</v>
      </c>
      <c r="W10" s="30">
        <v>1E-3</v>
      </c>
      <c r="AD10" s="13"/>
      <c r="AE10">
        <f t="shared" si="3"/>
        <v>1908</v>
      </c>
      <c r="AF10" s="13">
        <v>0.46627497062279688</v>
      </c>
      <c r="AG10" s="76">
        <f t="shared" si="2"/>
        <v>1.2183167350126929</v>
      </c>
      <c r="AH10" s="13">
        <f>POWER(AG$120/AG9,1/ROWS(AG9:AG$119))-1</f>
        <v>5.846228130657094E-2</v>
      </c>
    </row>
    <row r="11" spans="1:34" x14ac:dyDescent="0.45">
      <c r="A11" s="8">
        <f t="shared" si="0"/>
        <v>63</v>
      </c>
      <c r="B11" s="8">
        <f t="shared" si="0"/>
        <v>2027</v>
      </c>
      <c r="C11" s="8"/>
      <c r="D11" s="14">
        <f t="shared" si="1"/>
        <v>61233.599100307751</v>
      </c>
      <c r="V11" s="9" t="s">
        <v>32</v>
      </c>
      <c r="W11" s="16">
        <v>1000000</v>
      </c>
      <c r="AD11" s="13"/>
      <c r="AE11">
        <f t="shared" si="3"/>
        <v>1909</v>
      </c>
      <c r="AF11" s="13">
        <v>0.14986376021798353</v>
      </c>
      <c r="AG11" s="76">
        <f t="shared" si="2"/>
        <v>1.4008982620581916</v>
      </c>
      <c r="AH11" s="13">
        <f>POWER(AG$120/AG10,1/ROWS(AG10:AG$119))-1</f>
        <v>5.533091061017692E-2</v>
      </c>
    </row>
    <row r="12" spans="1:34" x14ac:dyDescent="0.45">
      <c r="A12" s="8">
        <f t="shared" si="0"/>
        <v>64</v>
      </c>
      <c r="B12" s="8">
        <f t="shared" si="0"/>
        <v>2028</v>
      </c>
      <c r="C12" s="8"/>
      <c r="D12" s="14">
        <f t="shared" si="1"/>
        <v>63070.607073316984</v>
      </c>
      <c r="F12" s="17"/>
      <c r="H12" s="17">
        <f t="shared" ref="H12:H73" si="4">SUM(F13:F14)</f>
        <v>131874.33232959849</v>
      </c>
      <c r="I12" s="17">
        <f t="shared" ref="I12:I73" si="5">SUM(F15:F17)</f>
        <v>213021.59879892963</v>
      </c>
      <c r="L12" s="18">
        <f>M12</f>
        <v>131874.33232959849</v>
      </c>
      <c r="M12" s="17">
        <f>H12</f>
        <v>131874.33232959849</v>
      </c>
      <c r="N12" s="19">
        <f>O12-M12</f>
        <v>213021.5987989296</v>
      </c>
      <c r="O12" s="17">
        <f>H12+I12</f>
        <v>344895.93112852809</v>
      </c>
      <c r="P12" s="17"/>
      <c r="Q12" s="17"/>
      <c r="R12" s="19">
        <f>W$11-O12</f>
        <v>655104.06887147191</v>
      </c>
      <c r="S12" s="17">
        <f>L12+N12+R12</f>
        <v>1000000</v>
      </c>
      <c r="V12" s="9"/>
      <c r="W12" s="16"/>
      <c r="AD12" s="13"/>
      <c r="AE12">
        <f t="shared" si="3"/>
        <v>1910</v>
      </c>
      <c r="AF12" s="13">
        <v>-0.17814329523278494</v>
      </c>
      <c r="AG12" s="76">
        <f t="shared" si="2"/>
        <v>1.1513376293692639</v>
      </c>
      <c r="AH12" s="13">
        <f>POWER(AG$120/AG11,1/ROWS(AG11:AG$119))-1</f>
        <v>5.4500633011593802E-2</v>
      </c>
    </row>
    <row r="13" spans="1:34" x14ac:dyDescent="0.45">
      <c r="A13" s="22">
        <f t="shared" si="0"/>
        <v>65</v>
      </c>
      <c r="B13" s="22">
        <f t="shared" si="0"/>
        <v>2029</v>
      </c>
      <c r="C13" s="22"/>
      <c r="D13" s="23">
        <f t="shared" si="1"/>
        <v>64962.725285516492</v>
      </c>
      <c r="E13" s="24"/>
      <c r="F13" s="24">
        <f t="shared" ref="F13:F76" si="6">D13-E13</f>
        <v>64962.725285516492</v>
      </c>
      <c r="G13" s="25"/>
      <c r="H13" s="24">
        <f t="shared" si="4"/>
        <v>135830.56229948642</v>
      </c>
      <c r="I13" s="24">
        <f t="shared" si="5"/>
        <v>204331.12217020214</v>
      </c>
      <c r="J13" s="25"/>
      <c r="K13" s="24">
        <f>MIN(F13, L12+M13)</f>
        <v>64962.725285516492</v>
      </c>
      <c r="L13" s="26">
        <f t="shared" ref="L13:L73" si="7">(L12+M13-K13)*(1+W$10)</f>
        <v>135966.39286178589</v>
      </c>
      <c r="M13" s="24">
        <f>MIN(H13-L12+F13,N12+O13)</f>
        <v>68918.955255404435</v>
      </c>
      <c r="N13" s="28">
        <f t="shared" ref="N13:N73" si="8">(N12+O13-M13)*(1+W$9)</f>
        <v>208417.74461360616</v>
      </c>
      <c r="O13" s="24">
        <f>MIN(I13-N12+(H13-L12+F13),R12)-P13</f>
        <v>60228.478626676981</v>
      </c>
      <c r="P13" s="24"/>
      <c r="Q13" s="27">
        <v>4.8100949525237358E-2</v>
      </c>
      <c r="R13" s="28">
        <f t="shared" ref="R13:R73" si="9">(R12-O13)*(1+W$8+Q13)</f>
        <v>629438.42688740359</v>
      </c>
      <c r="S13" s="24">
        <f t="shared" ref="S13:S73" si="10">L13+N13+R13</f>
        <v>973822.56436279567</v>
      </c>
      <c r="T13" s="29">
        <f>K13/(MAX(S12,0.001))</f>
        <v>6.4962725285516498E-2</v>
      </c>
      <c r="V13" s="11" t="s">
        <v>37</v>
      </c>
      <c r="W13" s="16">
        <f>$W$4*POWER(1+$W$3, 15)</f>
        <v>34275.283165216817</v>
      </c>
      <c r="Y13" s="21"/>
      <c r="Z13" s="9">
        <v>1901</v>
      </c>
      <c r="AD13" s="13"/>
      <c r="AE13">
        <f t="shared" si="3"/>
        <v>1911</v>
      </c>
      <c r="AF13" s="13">
        <v>2.035278154681075E-3</v>
      </c>
      <c r="AG13" s="76">
        <f t="shared" si="2"/>
        <v>1.1536809216949815</v>
      </c>
      <c r="AH13" s="13">
        <f>POWER(AG$120/AG12,1/ROWS(AG12:AG$119))-1</f>
        <v>5.6937158271731958E-2</v>
      </c>
    </row>
    <row r="14" spans="1:34" x14ac:dyDescent="0.45">
      <c r="A14" s="8">
        <f t="shared" si="0"/>
        <v>66</v>
      </c>
      <c r="B14" s="8">
        <f t="shared" si="0"/>
        <v>2030</v>
      </c>
      <c r="C14" s="8"/>
      <c r="D14" s="14">
        <f t="shared" si="1"/>
        <v>66911.607044081989</v>
      </c>
      <c r="E14" s="17"/>
      <c r="F14" s="17">
        <f t="shared" si="6"/>
        <v>66911.607044081989</v>
      </c>
      <c r="H14" s="17">
        <f t="shared" si="4"/>
        <v>139905.47916847104</v>
      </c>
      <c r="I14" s="17">
        <f t="shared" si="5"/>
        <v>180751.24038769829</v>
      </c>
      <c r="K14" s="17">
        <f t="shared" ref="K14:K73" si="11">MIN(F14, L13+M14)</f>
        <v>66911.607044081989</v>
      </c>
      <c r="L14" s="18">
        <f t="shared" si="7"/>
        <v>140045.3846476395</v>
      </c>
      <c r="M14" s="17">
        <f t="shared" ref="M14:M73" si="12">MIN(H14-L13+F14,N13+O14)</f>
        <v>70850.693350767135</v>
      </c>
      <c r="N14" s="19">
        <f t="shared" si="8"/>
        <v>184366.26519545226</v>
      </c>
      <c r="O14" s="17">
        <f t="shared" ref="O14:O73" si="13">MIN(I14-N13+(H14-L13+F14),R13)-P14</f>
        <v>43184.189124859258</v>
      </c>
      <c r="P14" s="17"/>
      <c r="Q14" s="13">
        <v>6.1151507927047488E-2</v>
      </c>
      <c r="R14" s="19">
        <f t="shared" si="9"/>
        <v>627967.11080797121</v>
      </c>
      <c r="S14" s="17">
        <f t="shared" si="10"/>
        <v>952378.76065106294</v>
      </c>
      <c r="T14" s="10">
        <f t="shared" ref="T14:T77" si="14">K14/(MAX(S13,0.001))</f>
        <v>6.8710265599426182E-2</v>
      </c>
      <c r="V14" s="9" t="s">
        <v>33</v>
      </c>
      <c r="W14" s="47">
        <v>0.88</v>
      </c>
      <c r="Y14" s="27">
        <f ca="1">_xlfn.NORM.INV(RAND(), 0,0.04775)</f>
        <v>-3.8084538453099503E-2</v>
      </c>
      <c r="Z14" s="27">
        <f t="shared" ref="Z14:Z45" ca="1" si="15">OFFSET($AF$2,$Z$13+ROW($A1)-1901,0,1,1)</f>
        <v>-8.6897090412028977E-2</v>
      </c>
      <c r="AA14" s="27">
        <f ca="1">OFFSET($AF$3,RANDBETWEEN(1945,2018)-1901,0,1,1)</f>
        <v>0.33452430627999163</v>
      </c>
      <c r="AB14" s="27">
        <f t="shared" ref="AB14:AB23" ca="1" si="16">OFFSET($AF$2,$AC$14+ROW($A1)-1901,0,1,1)</f>
        <v>-7.0947825119590524E-2</v>
      </c>
      <c r="AC14" s="9">
        <f ca="1">RANDBETWEEN(1945, 2009)</f>
        <v>2001</v>
      </c>
      <c r="AD14" s="13"/>
      <c r="AE14">
        <f t="shared" si="3"/>
        <v>1912</v>
      </c>
      <c r="AF14" s="13">
        <v>7.7183480027081863E-2</v>
      </c>
      <c r="AG14" s="76">
        <f t="shared" si="2"/>
        <v>1.2427260300722516</v>
      </c>
      <c r="AH14" s="13">
        <f>POWER(AG$120/AG13,1/ROWS(AG13:AG$119))-1</f>
        <v>5.7464197918986049E-2</v>
      </c>
    </row>
    <row r="15" spans="1:34" x14ac:dyDescent="0.45">
      <c r="A15" s="31">
        <f t="shared" si="0"/>
        <v>67</v>
      </c>
      <c r="B15" s="31">
        <f t="shared" si="0"/>
        <v>2031</v>
      </c>
      <c r="C15" s="31"/>
      <c r="D15" s="32">
        <f t="shared" si="1"/>
        <v>68918.955255404449</v>
      </c>
      <c r="E15" s="34"/>
      <c r="F15" s="33">
        <f t="shared" si="6"/>
        <v>68918.955255404449</v>
      </c>
      <c r="G15" s="34"/>
      <c r="H15" s="33">
        <f t="shared" si="4"/>
        <v>144102.64354352519</v>
      </c>
      <c r="I15" s="33">
        <f t="shared" si="5"/>
        <v>156463.96215171932</v>
      </c>
      <c r="J15" s="34"/>
      <c r="K15" s="33">
        <f t="shared" si="11"/>
        <v>68918.955255404449</v>
      </c>
      <c r="L15" s="35">
        <f t="shared" si="7"/>
        <v>144246.7461870687</v>
      </c>
      <c r="M15" s="33">
        <f t="shared" si="12"/>
        <v>72976.214151290143</v>
      </c>
      <c r="N15" s="37">
        <f t="shared" si="8"/>
        <v>159593.24139475371</v>
      </c>
      <c r="O15" s="33">
        <f t="shared" si="13"/>
        <v>45073.9111075572</v>
      </c>
      <c r="P15" s="33"/>
      <c r="Q15" s="36">
        <v>0.1458099303527296</v>
      </c>
      <c r="R15" s="37">
        <f t="shared" si="9"/>
        <v>673713.74854881514</v>
      </c>
      <c r="S15" s="33">
        <f t="shared" si="10"/>
        <v>977553.73613063758</v>
      </c>
      <c r="T15" s="38">
        <f t="shared" si="14"/>
        <v>7.2365069553094852E-2</v>
      </c>
      <c r="V15" s="11" t="s">
        <v>38</v>
      </c>
      <c r="W15" s="16">
        <f>$W$13*$W$14</f>
        <v>30162.2491853908</v>
      </c>
      <c r="Y15" s="13">
        <f t="shared" ref="Y15:Y78" ca="1" si="17">_xlfn.NORM.INV(RAND(), 0,0.04775)</f>
        <v>-2.2018974318426025E-2</v>
      </c>
      <c r="Z15" s="13">
        <f t="shared" ca="1" si="15"/>
        <v>-4.2771599657825954E-3</v>
      </c>
      <c r="AA15" s="13">
        <f t="shared" ref="AA15:AA78" ca="1" si="18">OFFSET($AF$3,RANDBETWEEN(1945,2018)-1901,0,1,1)</f>
        <v>-0.17268836468597593</v>
      </c>
      <c r="AB15" s="13">
        <f t="shared" ca="1" si="16"/>
        <v>-0.16762660280397157</v>
      </c>
      <c r="AD15" s="13"/>
      <c r="AE15">
        <f t="shared" si="3"/>
        <v>1913</v>
      </c>
      <c r="AF15" s="13">
        <v>-0.10339409176618475</v>
      </c>
      <c r="AG15" s="76">
        <f t="shared" si="2"/>
        <v>1.1142355008787348</v>
      </c>
      <c r="AH15" s="13">
        <f>POWER(AG$120/AG14,1/ROWS(AG14:AG$119))-1</f>
        <v>5.7279896277484088E-2</v>
      </c>
    </row>
    <row r="16" spans="1:34" x14ac:dyDescent="0.45">
      <c r="A16" s="8">
        <f t="shared" si="0"/>
        <v>68</v>
      </c>
      <c r="B16" s="8">
        <f t="shared" si="0"/>
        <v>2032</v>
      </c>
      <c r="C16" s="8"/>
      <c r="D16" s="14">
        <f t="shared" si="1"/>
        <v>70986.523913066587</v>
      </c>
      <c r="F16" s="17">
        <f t="shared" si="6"/>
        <v>70986.523913066587</v>
      </c>
      <c r="H16" s="17">
        <f t="shared" si="4"/>
        <v>133344.59825713554</v>
      </c>
      <c r="I16" s="17">
        <f t="shared" si="5"/>
        <v>146529.19016135635</v>
      </c>
      <c r="K16" s="17">
        <f t="shared" si="11"/>
        <v>70986.523913066587</v>
      </c>
      <c r="L16" s="18">
        <f t="shared" si="7"/>
        <v>133477.94285539267</v>
      </c>
      <c r="M16" s="17">
        <f t="shared" si="12"/>
        <v>60084.375983133432</v>
      </c>
      <c r="N16" s="19">
        <f t="shared" si="8"/>
        <v>149459.7739645835</v>
      </c>
      <c r="O16" s="17">
        <f t="shared" si="13"/>
        <v>47020.324749736072</v>
      </c>
      <c r="P16" s="17"/>
      <c r="Q16" s="13">
        <v>-0.16578431372549018</v>
      </c>
      <c r="R16" s="19">
        <f t="shared" si="9"/>
        <v>529064.41885626176</v>
      </c>
      <c r="S16" s="17">
        <f t="shared" si="10"/>
        <v>812002.13567623799</v>
      </c>
      <c r="T16" s="10">
        <f t="shared" si="14"/>
        <v>7.2616492873369923E-2</v>
      </c>
      <c r="Y16" s="36">
        <f t="shared" ca="1" si="17"/>
        <v>3.2100421587258392E-2</v>
      </c>
      <c r="Z16" s="36">
        <f t="shared" ca="1" si="15"/>
        <v>-0.23603951890034369</v>
      </c>
      <c r="AA16" s="36">
        <f t="shared" ca="1" si="18"/>
        <v>8.4323922734026668E-2</v>
      </c>
      <c r="AB16" s="36">
        <f t="shared" ca="1" si="16"/>
        <v>0.25322029387541778</v>
      </c>
      <c r="AD16" s="13"/>
      <c r="AE16">
        <f t="shared" si="3"/>
        <v>1914</v>
      </c>
      <c r="AF16" s="13">
        <v>-4.3463021381002553E-2</v>
      </c>
      <c r="AG16" s="76">
        <f t="shared" si="2"/>
        <v>1.0658074594805702</v>
      </c>
      <c r="AH16" s="13">
        <f>POWER(AG$120/AG15,1/ROWS(AG15:AG$119))-1</f>
        <v>5.8941011768395279E-2</v>
      </c>
    </row>
    <row r="17" spans="1:34" x14ac:dyDescent="0.45">
      <c r="A17" s="8">
        <f t="shared" si="0"/>
        <v>69</v>
      </c>
      <c r="B17" s="8">
        <f t="shared" si="0"/>
        <v>2033</v>
      </c>
      <c r="C17" s="8"/>
      <c r="D17" s="14">
        <f t="shared" si="1"/>
        <v>73116.11963045859</v>
      </c>
      <c r="F17" s="17">
        <f t="shared" si="6"/>
        <v>73116.11963045859</v>
      </c>
      <c r="H17" s="17">
        <f t="shared" si="4"/>
        <v>107635.12075723968</v>
      </c>
      <c r="I17" s="17">
        <f t="shared" si="5"/>
        <v>150925.06586619705</v>
      </c>
      <c r="K17" s="17">
        <f t="shared" si="11"/>
        <v>73116.11963045859</v>
      </c>
      <c r="L17" s="18">
        <f t="shared" si="7"/>
        <v>107742.75587799693</v>
      </c>
      <c r="M17" s="17">
        <f t="shared" si="12"/>
        <v>47273.297532305602</v>
      </c>
      <c r="N17" s="19">
        <f t="shared" si="8"/>
        <v>153943.56718352099</v>
      </c>
      <c r="O17" s="17">
        <f t="shared" si="13"/>
        <v>48738.589433919158</v>
      </c>
      <c r="P17" s="17"/>
      <c r="Q17" s="13">
        <v>-0.27582559642731219</v>
      </c>
      <c r="R17" s="19">
        <f t="shared" si="9"/>
        <v>352642.92933670495</v>
      </c>
      <c r="S17" s="17">
        <f t="shared" si="10"/>
        <v>614329.25239822292</v>
      </c>
      <c r="T17" s="10">
        <f t="shared" si="14"/>
        <v>9.0044245474264983E-2</v>
      </c>
      <c r="V17" s="48" t="s">
        <v>34</v>
      </c>
      <c r="Y17" s="13">
        <f t="shared" ca="1" si="17"/>
        <v>2.8609150386893316E-2</v>
      </c>
      <c r="Z17" s="13">
        <f t="shared" ca="1" si="15"/>
        <v>0.4262018554962046</v>
      </c>
      <c r="AA17" s="13">
        <f t="shared" ca="1" si="18"/>
        <v>-6.0743763331169154E-3</v>
      </c>
      <c r="AB17" s="13">
        <f t="shared" ca="1" si="16"/>
        <v>3.1481074048919533E-2</v>
      </c>
      <c r="AD17" s="13"/>
      <c r="AE17">
        <f t="shared" si="3"/>
        <v>1915</v>
      </c>
      <c r="AF17" s="13">
        <v>0.81659948699157225</v>
      </c>
      <c r="AG17" s="76">
        <f t="shared" si="2"/>
        <v>1.9361452841241948</v>
      </c>
      <c r="AH17" s="13">
        <f>POWER(AG$120/AG16,1/ROWS(AG16:AG$119))-1</f>
        <v>5.9977093303201556E-2</v>
      </c>
    </row>
    <row r="18" spans="1:34" x14ac:dyDescent="0.45">
      <c r="A18" s="39">
        <f t="shared" si="0"/>
        <v>70</v>
      </c>
      <c r="B18" s="39">
        <f t="shared" si="0"/>
        <v>2034</v>
      </c>
      <c r="C18" s="39"/>
      <c r="D18" s="40">
        <f t="shared" si="1"/>
        <v>75309.603219372351</v>
      </c>
      <c r="E18" s="33">
        <f>W$15/2</f>
        <v>15081.1245926954</v>
      </c>
      <c r="F18" s="41">
        <f t="shared" si="6"/>
        <v>60228.478626676952</v>
      </c>
      <c r="G18" s="42"/>
      <c r="H18" s="41">
        <f t="shared" si="4"/>
        <v>96235.483525042349</v>
      </c>
      <c r="I18" s="41">
        <f t="shared" si="5"/>
        <v>155452.81784218297</v>
      </c>
      <c r="J18" s="42"/>
      <c r="K18" s="41">
        <f t="shared" si="11"/>
        <v>60228.478626676952</v>
      </c>
      <c r="L18" s="43">
        <f t="shared" si="7"/>
        <v>96331.719008567394</v>
      </c>
      <c r="M18" s="41">
        <f t="shared" si="12"/>
        <v>48721.206273722375</v>
      </c>
      <c r="N18" s="45">
        <f t="shared" si="8"/>
        <v>158561.87419902661</v>
      </c>
      <c r="O18" s="41">
        <f t="shared" si="13"/>
        <v>50230.456932384346</v>
      </c>
      <c r="P18" s="41"/>
      <c r="Q18" s="44">
        <v>0.38331710483609194</v>
      </c>
      <c r="R18" s="45">
        <f t="shared" si="9"/>
        <v>421356.47051671252</v>
      </c>
      <c r="S18" s="41">
        <f t="shared" si="10"/>
        <v>676250.06372430653</v>
      </c>
      <c r="T18" s="46">
        <f t="shared" si="14"/>
        <v>9.8039411913980301E-2</v>
      </c>
      <c r="V18" t="s">
        <v>35</v>
      </c>
      <c r="Y18" s="13">
        <f t="shared" ca="1" si="17"/>
        <v>-5.7148722687967238E-2</v>
      </c>
      <c r="Z18" s="13">
        <f t="shared" ca="1" si="15"/>
        <v>0.3784742755765822</v>
      </c>
      <c r="AA18" s="13">
        <f t="shared" ca="1" si="18"/>
        <v>-7.0947825119590524E-2</v>
      </c>
      <c r="AB18" s="13">
        <f t="shared" ca="1" si="16"/>
        <v>-6.0743763331169154E-3</v>
      </c>
      <c r="AD18" s="13"/>
      <c r="AE18">
        <f t="shared" si="3"/>
        <v>1916</v>
      </c>
      <c r="AF18" s="13">
        <v>-4.1855774079677333E-2</v>
      </c>
      <c r="AG18" s="76">
        <f t="shared" si="2"/>
        <v>1.8551064245264599</v>
      </c>
      <c r="AH18" s="13">
        <f>POWER(AG$120/AG17,1/ROWS(AG17:AG$119))-1</f>
        <v>5.4447587277181464E-2</v>
      </c>
    </row>
    <row r="19" spans="1:34" x14ac:dyDescent="0.45">
      <c r="A19" s="8">
        <f t="shared" si="0"/>
        <v>71</v>
      </c>
      <c r="B19" s="8">
        <f t="shared" si="0"/>
        <v>2035</v>
      </c>
      <c r="C19" s="8"/>
      <c r="D19" s="14">
        <f t="shared" si="1"/>
        <v>77568.89131595353</v>
      </c>
      <c r="E19" s="17">
        <f t="shared" ref="E19" si="19">W$15*(1+W$2)</f>
        <v>30162.2491853908</v>
      </c>
      <c r="F19" s="17">
        <f t="shared" si="6"/>
        <v>47406.64213056273</v>
      </c>
      <c r="H19" s="17">
        <f t="shared" si="4"/>
        <v>99122.548030793623</v>
      </c>
      <c r="I19" s="17">
        <f t="shared" si="5"/>
        <v>160116.40237744848</v>
      </c>
      <c r="K19" s="17">
        <f t="shared" si="11"/>
        <v>47406.64213056273</v>
      </c>
      <c r="L19" s="18">
        <f t="shared" si="7"/>
        <v>99221.6705788244</v>
      </c>
      <c r="M19" s="17">
        <f t="shared" si="12"/>
        <v>50197.471152788959</v>
      </c>
      <c r="N19" s="19">
        <f t="shared" si="8"/>
        <v>163318.73042499745</v>
      </c>
      <c r="O19" s="17">
        <f t="shared" si="13"/>
        <v>51751.999331210827</v>
      </c>
      <c r="P19" s="17"/>
      <c r="Q19" s="13">
        <v>0.17867198498357584</v>
      </c>
      <c r="R19" s="19">
        <f t="shared" si="9"/>
        <v>439338.48042287515</v>
      </c>
      <c r="S19" s="17">
        <f t="shared" si="10"/>
        <v>701878.88142669701</v>
      </c>
      <c r="T19" s="10">
        <f t="shared" si="14"/>
        <v>7.0102236840438148E-2</v>
      </c>
      <c r="V19" s="48" t="s">
        <v>36</v>
      </c>
      <c r="Y19" s="44">
        <f t="shared" ca="1" si="17"/>
        <v>-4.2960912268932554E-2</v>
      </c>
      <c r="Z19" s="44">
        <f t="shared" ca="1" si="15"/>
        <v>-2.2880022880022999E-2</v>
      </c>
      <c r="AA19" s="44">
        <f t="shared" ca="1" si="18"/>
        <v>0.33968326830387885</v>
      </c>
      <c r="AB19" s="44">
        <f t="shared" ca="1" si="16"/>
        <v>0.16288313505948215</v>
      </c>
      <c r="AD19" s="13"/>
      <c r="AE19">
        <f t="shared" si="3"/>
        <v>1917</v>
      </c>
      <c r="AF19" s="13">
        <v>-0.21705263157894739</v>
      </c>
      <c r="AG19" s="76">
        <f t="shared" si="2"/>
        <v>1.4524506932239798</v>
      </c>
      <c r="AH19" s="13">
        <f>POWER(AG$120/AG18,1/ROWS(AG18:AG$119))-1</f>
        <v>5.5438136966548646E-2</v>
      </c>
    </row>
    <row r="20" spans="1:34" s="54" customFormat="1" x14ac:dyDescent="0.45">
      <c r="A20" s="51">
        <f t="shared" ref="A20:B35" si="20">A19+1</f>
        <v>72</v>
      </c>
      <c r="B20" s="51">
        <f t="shared" si="20"/>
        <v>2036</v>
      </c>
      <c r="C20" s="51"/>
      <c r="D20" s="52">
        <f t="shared" si="1"/>
        <v>79895.958055432144</v>
      </c>
      <c r="E20" s="53">
        <f t="shared" ref="E20:E78" si="21">E19*(1+W$3)</f>
        <v>31067.116660952524</v>
      </c>
      <c r="F20" s="53">
        <f t="shared" si="6"/>
        <v>48828.841394479619</v>
      </c>
      <c r="H20" s="53">
        <f t="shared" si="4"/>
        <v>102096.22447171743</v>
      </c>
      <c r="I20" s="53">
        <f t="shared" si="5"/>
        <v>164919.89444877193</v>
      </c>
      <c r="K20" s="53">
        <f t="shared" si="11"/>
        <v>48828.841394479619</v>
      </c>
      <c r="L20" s="55">
        <f t="shared" si="7"/>
        <v>102198.32069618914</v>
      </c>
      <c r="M20" s="53">
        <f t="shared" si="12"/>
        <v>51703.395287372652</v>
      </c>
      <c r="N20" s="57">
        <f t="shared" si="8"/>
        <v>168218.29233774741</v>
      </c>
      <c r="O20" s="53">
        <f t="shared" si="13"/>
        <v>53304.559311147124</v>
      </c>
      <c r="P20" s="53"/>
      <c r="Q20" s="56">
        <v>-0.17268836468597593</v>
      </c>
      <c r="R20" s="57">
        <f t="shared" si="9"/>
        <v>323230.69377274596</v>
      </c>
      <c r="S20" s="53">
        <f t="shared" si="10"/>
        <v>593647.30680668249</v>
      </c>
      <c r="T20" s="58">
        <f t="shared" si="14"/>
        <v>6.9568757069917928E-2</v>
      </c>
      <c r="Y20" s="13">
        <f t="shared" ca="1" si="17"/>
        <v>-2.9182688023750278E-2</v>
      </c>
      <c r="Z20" s="13">
        <f t="shared" ca="1" si="15"/>
        <v>-0.37728669691204453</v>
      </c>
      <c r="AA20" s="13">
        <f t="shared" ca="1" si="18"/>
        <v>-3.1520692974013498E-2</v>
      </c>
      <c r="AB20" s="13">
        <f t="shared" ca="1" si="16"/>
        <v>6.4317350279221808E-2</v>
      </c>
      <c r="AC20" s="9"/>
      <c r="AD20" s="13"/>
      <c r="AE20">
        <f t="shared" si="3"/>
        <v>1918</v>
      </c>
      <c r="AF20" s="13">
        <v>0.10513578919064281</v>
      </c>
      <c r="AG20" s="76">
        <f t="shared" si="2"/>
        <v>1.6051552431165792</v>
      </c>
      <c r="AH20" s="13">
        <f>POWER(AG$120/AG19,1/ROWS(AG19:AG$119))-1</f>
        <v>5.8563568785041875E-2</v>
      </c>
    </row>
    <row r="21" spans="1:34" x14ac:dyDescent="0.45">
      <c r="A21" s="8">
        <f t="shared" si="20"/>
        <v>73</v>
      </c>
      <c r="B21" s="8">
        <f t="shared" si="20"/>
        <v>2037</v>
      </c>
      <c r="C21" s="8"/>
      <c r="D21" s="14">
        <f t="shared" si="1"/>
        <v>82292.836797095108</v>
      </c>
      <c r="E21" s="17">
        <f t="shared" si="21"/>
        <v>31999.1301607811</v>
      </c>
      <c r="F21" s="17">
        <f t="shared" si="6"/>
        <v>50293.706636314004</v>
      </c>
      <c r="H21" s="17">
        <f t="shared" si="4"/>
        <v>105159.11120586898</v>
      </c>
      <c r="I21" s="17">
        <f t="shared" si="5"/>
        <v>169867.49128223507</v>
      </c>
      <c r="K21" s="17">
        <f t="shared" si="11"/>
        <v>50293.706636314004</v>
      </c>
      <c r="L21" s="18">
        <f t="shared" si="7"/>
        <v>105264.27031707484</v>
      </c>
      <c r="M21" s="17">
        <f t="shared" si="12"/>
        <v>53254.497145993839</v>
      </c>
      <c r="N21" s="19">
        <f t="shared" si="8"/>
        <v>173264.84110787977</v>
      </c>
      <c r="O21" s="17">
        <f t="shared" si="13"/>
        <v>54903.696090481506</v>
      </c>
      <c r="P21" s="17"/>
      <c r="Q21" s="13">
        <v>-3.1520692974013498E-2</v>
      </c>
      <c r="R21" s="19">
        <f t="shared" si="9"/>
        <v>262552.41474850557</v>
      </c>
      <c r="S21" s="17">
        <f t="shared" si="10"/>
        <v>541081.52617346018</v>
      </c>
      <c r="T21" s="10">
        <f t="shared" si="14"/>
        <v>8.4719843010577042E-2</v>
      </c>
      <c r="Y21" s="56">
        <f t="shared" ca="1" si="17"/>
        <v>-3.7253762606187395E-2</v>
      </c>
      <c r="Z21" s="56">
        <f t="shared" ca="1" si="15"/>
        <v>0.46627497062279688</v>
      </c>
      <c r="AA21" s="56">
        <f t="shared" ca="1" si="18"/>
        <v>8.4323922734026668E-2</v>
      </c>
      <c r="AB21" s="56">
        <f t="shared" ca="1" si="16"/>
        <v>-0.33836997165430316</v>
      </c>
      <c r="AD21" s="13"/>
      <c r="AE21">
        <f t="shared" si="3"/>
        <v>1919</v>
      </c>
      <c r="AF21" s="13">
        <v>0.30450121654501228</v>
      </c>
      <c r="AG21" s="76">
        <f t="shared" si="2"/>
        <v>2.0939269673891827</v>
      </c>
      <c r="AH21" s="13">
        <f>POWER(AG$120/AG20,1/ROWS(AG20:AG$119))-1</f>
        <v>5.8107898656384549E-2</v>
      </c>
    </row>
    <row r="22" spans="1:34" x14ac:dyDescent="0.45">
      <c r="A22" s="8">
        <f t="shared" si="20"/>
        <v>74</v>
      </c>
      <c r="B22" s="8">
        <f t="shared" si="20"/>
        <v>2038</v>
      </c>
      <c r="C22" s="8"/>
      <c r="D22" s="14">
        <f t="shared" si="1"/>
        <v>84761.621901007966</v>
      </c>
      <c r="E22" s="17">
        <f t="shared" si="21"/>
        <v>32959.104065604537</v>
      </c>
      <c r="F22" s="17">
        <f t="shared" si="6"/>
        <v>51802.517835403429</v>
      </c>
      <c r="H22" s="17">
        <f t="shared" si="4"/>
        <v>108313.88454204504</v>
      </c>
      <c r="I22" s="17">
        <f t="shared" si="5"/>
        <v>174963.51602070214</v>
      </c>
      <c r="K22" s="17">
        <f t="shared" si="11"/>
        <v>51802.517835403429</v>
      </c>
      <c r="L22" s="18">
        <f t="shared" si="7"/>
        <v>108422.19842658706</v>
      </c>
      <c r="M22" s="17">
        <f t="shared" si="12"/>
        <v>54852.132060373624</v>
      </c>
      <c r="N22" s="19">
        <f t="shared" si="8"/>
        <v>178462.78634111618</v>
      </c>
      <c r="O22" s="17">
        <f t="shared" si="13"/>
        <v>56550.806973195999</v>
      </c>
      <c r="P22" s="17"/>
      <c r="Q22" s="13">
        <v>4.1863354037267042E-2</v>
      </c>
      <c r="R22" s="19">
        <f t="shared" si="9"/>
        <v>216685.54209160671</v>
      </c>
      <c r="S22" s="17">
        <f t="shared" si="10"/>
        <v>503570.52685930993</v>
      </c>
      <c r="T22" s="10">
        <f t="shared" si="14"/>
        <v>9.5738840321812346E-2</v>
      </c>
      <c r="V22" s="89" t="s">
        <v>45</v>
      </c>
      <c r="W22" s="90"/>
      <c r="Y22" s="56">
        <f t="shared" ca="1" si="17"/>
        <v>2.3584280847089256E-2</v>
      </c>
      <c r="Z22" s="56">
        <f t="shared" ca="1" si="15"/>
        <v>0.14986376021798353</v>
      </c>
      <c r="AA22" s="56">
        <f t="shared" ca="1" si="18"/>
        <v>0.13415012771857504</v>
      </c>
      <c r="AB22" s="56">
        <f t="shared" ca="1" si="16"/>
        <v>0.18818785400375337</v>
      </c>
      <c r="AD22" s="13"/>
      <c r="AE22">
        <f t="shared" si="3"/>
        <v>1920</v>
      </c>
      <c r="AF22" s="13">
        <v>-0.32901240324536041</v>
      </c>
      <c r="AG22" s="76">
        <f t="shared" si="2"/>
        <v>1.4049990236281984</v>
      </c>
      <c r="AH22" s="13">
        <f>POWER(AG$120/AG21,1/ROWS(AG21:AG$119))-1</f>
        <v>5.5872861873137447E-2</v>
      </c>
    </row>
    <row r="23" spans="1:34" s="54" customFormat="1" x14ac:dyDescent="0.45">
      <c r="A23" s="51">
        <f t="shared" si="20"/>
        <v>75</v>
      </c>
      <c r="B23" s="51">
        <f t="shared" si="20"/>
        <v>2039</v>
      </c>
      <c r="C23" s="51"/>
      <c r="D23" s="52">
        <f t="shared" si="1"/>
        <v>87304.470558038214</v>
      </c>
      <c r="E23" s="52">
        <f t="shared" si="21"/>
        <v>33947.877187572674</v>
      </c>
      <c r="F23" s="53">
        <f t="shared" si="6"/>
        <v>53356.59337046554</v>
      </c>
      <c r="H23" s="53">
        <f t="shared" si="4"/>
        <v>111563.30107830639</v>
      </c>
      <c r="I23" s="53">
        <f t="shared" si="5"/>
        <v>180212.4215013232</v>
      </c>
      <c r="K23" s="53">
        <f t="shared" si="11"/>
        <v>53356.59337046554</v>
      </c>
      <c r="L23" s="55">
        <f t="shared" si="7"/>
        <v>111674.86437938469</v>
      </c>
      <c r="M23" s="53">
        <f t="shared" si="12"/>
        <v>56497.696022184879</v>
      </c>
      <c r="N23" s="57">
        <f t="shared" si="8"/>
        <v>183816.66993134966</v>
      </c>
      <c r="O23" s="53">
        <f t="shared" si="13"/>
        <v>58247.331182391899</v>
      </c>
      <c r="P23" s="53"/>
      <c r="Q23" s="56">
        <v>0.22583565009374795</v>
      </c>
      <c r="R23" s="57">
        <f t="shared" si="9"/>
        <v>195803.58937867981</v>
      </c>
      <c r="S23" s="53">
        <f t="shared" si="10"/>
        <v>491295.12368941418</v>
      </c>
      <c r="T23" s="58">
        <f t="shared" si="14"/>
        <v>0.10595654535868533</v>
      </c>
      <c r="V23" s="91"/>
      <c r="W23" s="92"/>
      <c r="Y23" s="56">
        <f t="shared" ca="1" si="17"/>
        <v>-3.7295125891386289E-3</v>
      </c>
      <c r="Z23" s="56">
        <f t="shared" ca="1" si="15"/>
        <v>-0.17814329523278494</v>
      </c>
      <c r="AA23" s="56">
        <f t="shared" ca="1" si="18"/>
        <v>0.10891202379590426</v>
      </c>
      <c r="AB23" s="56">
        <f t="shared" ca="1" si="16"/>
        <v>0.11023302646720379</v>
      </c>
      <c r="AC23" s="9"/>
      <c r="AD23" s="13"/>
      <c r="AE23">
        <f t="shared" si="3"/>
        <v>1921</v>
      </c>
      <c r="AF23" s="13">
        <v>0.12300208478109798</v>
      </c>
      <c r="AG23" s="76">
        <f t="shared" si="2"/>
        <v>1.5778168326498738</v>
      </c>
      <c r="AH23" s="13">
        <f>POWER(AG$120/AG22,1/ROWS(AG22:AG$119))-1</f>
        <v>6.0768909154644613E-2</v>
      </c>
    </row>
    <row r="24" spans="1:34" x14ac:dyDescent="0.45">
      <c r="A24" s="8">
        <f t="shared" si="20"/>
        <v>76</v>
      </c>
      <c r="B24" s="8">
        <f t="shared" si="20"/>
        <v>2040</v>
      </c>
      <c r="C24" s="8"/>
      <c r="D24" s="14">
        <f t="shared" si="1"/>
        <v>89923.604674779359</v>
      </c>
      <c r="E24" s="17">
        <f t="shared" si="21"/>
        <v>34966.313503199854</v>
      </c>
      <c r="F24" s="17">
        <f t="shared" si="6"/>
        <v>54957.291171579505</v>
      </c>
      <c r="H24" s="17">
        <f t="shared" si="4"/>
        <v>114910.20011065558</v>
      </c>
      <c r="I24" s="17">
        <f t="shared" si="5"/>
        <v>185618.79414636287</v>
      </c>
      <c r="K24" s="49">
        <f t="shared" si="11"/>
        <v>54957.291171579505</v>
      </c>
      <c r="L24" s="19">
        <f t="shared" si="7"/>
        <v>115025.11031076621</v>
      </c>
      <c r="M24" s="49">
        <f t="shared" si="12"/>
        <v>58192.626902850403</v>
      </c>
      <c r="N24" s="19">
        <f t="shared" si="8"/>
        <v>189331.17002929014</v>
      </c>
      <c r="O24" s="49">
        <f t="shared" si="13"/>
        <v>59994.751117863605</v>
      </c>
      <c r="P24" s="17"/>
      <c r="Q24" s="13">
        <v>2.2573839662447304E-2</v>
      </c>
      <c r="R24" s="19">
        <f t="shared" si="9"/>
        <v>140232.65358306727</v>
      </c>
      <c r="S24" s="49">
        <f t="shared" si="10"/>
        <v>444588.93392312364</v>
      </c>
      <c r="T24" s="50">
        <f t="shared" si="14"/>
        <v>0.11186207336819057</v>
      </c>
      <c r="V24" s="91"/>
      <c r="W24" s="92"/>
      <c r="Y24" s="56">
        <f t="shared" ca="1" si="17"/>
        <v>1.3727889582515142E-2</v>
      </c>
      <c r="Z24" s="56">
        <f t="shared" ca="1" si="15"/>
        <v>2.035278154681075E-3</v>
      </c>
      <c r="AA24" s="56">
        <f t="shared" ca="1" si="18"/>
        <v>-3.7343079612267571E-2</v>
      </c>
      <c r="AB24" s="56">
        <f t="shared" ref="AB24:AB33" ca="1" si="22">OFFSET($AF$2,$AC$24+ROW($A1)-1901,0,1,1)</f>
        <v>0.26657912015758356</v>
      </c>
      <c r="AC24" s="9">
        <f ca="1">RANDBETWEEN(1945, 2009)</f>
        <v>1945</v>
      </c>
      <c r="AD24" s="13"/>
      <c r="AE24">
        <f t="shared" si="3"/>
        <v>1922</v>
      </c>
      <c r="AF24" s="13">
        <v>0.21497524752475261</v>
      </c>
      <c r="AG24" s="76">
        <f t="shared" si="2"/>
        <v>1.9170083967975016</v>
      </c>
      <c r="AH24" s="13">
        <f>POWER(AG$120/AG23,1/ROWS(AG23:AG$119))-1</f>
        <v>6.0145628134708584E-2</v>
      </c>
    </row>
    <row r="25" spans="1:34" x14ac:dyDescent="0.45">
      <c r="A25" s="8">
        <f t="shared" si="20"/>
        <v>77</v>
      </c>
      <c r="B25" s="8">
        <f t="shared" si="20"/>
        <v>2041</v>
      </c>
      <c r="C25" s="8"/>
      <c r="D25" s="14">
        <f t="shared" si="1"/>
        <v>92621.312815022742</v>
      </c>
      <c r="E25" s="17">
        <f t="shared" si="21"/>
        <v>36015.302908295853</v>
      </c>
      <c r="F25" s="17">
        <f t="shared" si="6"/>
        <v>56606.009906726889</v>
      </c>
      <c r="H25" s="17">
        <f t="shared" si="4"/>
        <v>118357.50611397525</v>
      </c>
      <c r="I25" s="17">
        <f t="shared" si="5"/>
        <v>191187.35797075374</v>
      </c>
      <c r="K25" s="49">
        <f t="shared" si="11"/>
        <v>56606.009906726889</v>
      </c>
      <c r="L25" s="19">
        <f t="shared" si="7"/>
        <v>118475.86362008921</v>
      </c>
      <c r="M25" s="49">
        <f t="shared" si="12"/>
        <v>59938.405709935934</v>
      </c>
      <c r="N25" s="19">
        <f t="shared" si="8"/>
        <v>195011.10513016881</v>
      </c>
      <c r="O25" s="49">
        <f t="shared" si="13"/>
        <v>61794.59365139954</v>
      </c>
      <c r="P25" s="17"/>
      <c r="Q25" s="13">
        <v>0.1185269238704354</v>
      </c>
      <c r="R25" s="19">
        <f t="shared" si="9"/>
        <v>88519.462489049838</v>
      </c>
      <c r="S25" s="49">
        <f t="shared" si="10"/>
        <v>402006.43123930786</v>
      </c>
      <c r="T25" s="50">
        <f t="shared" si="14"/>
        <v>0.127322129696811</v>
      </c>
      <c r="V25" s="91"/>
      <c r="W25" s="92"/>
      <c r="Y25" s="56">
        <f t="shared" ca="1" si="17"/>
        <v>-3.6899314414755635E-2</v>
      </c>
      <c r="Z25" s="56">
        <f t="shared" ca="1" si="15"/>
        <v>7.7183480027081863E-2</v>
      </c>
      <c r="AA25" s="56">
        <f t="shared" ca="1" si="18"/>
        <v>-0.16762660280397157</v>
      </c>
      <c r="AB25" s="56">
        <f t="shared" ca="1" si="22"/>
        <v>-8.1389320891653738E-2</v>
      </c>
      <c r="AD25" s="13"/>
      <c r="AE25">
        <f t="shared" si="3"/>
        <v>1923</v>
      </c>
      <c r="AF25" s="13">
        <v>-2.6993990017316949E-2</v>
      </c>
      <c r="AG25" s="76">
        <f t="shared" si="2"/>
        <v>1.8652606912712371</v>
      </c>
      <c r="AH25" s="13">
        <f>POWER(AG$120/AG24,1/ROWS(AG24:AG$119))-1</f>
        <v>5.8641318121786412E-2</v>
      </c>
    </row>
    <row r="26" spans="1:34" x14ac:dyDescent="0.45">
      <c r="A26" s="8">
        <f t="shared" si="20"/>
        <v>78</v>
      </c>
      <c r="B26" s="8">
        <f t="shared" si="20"/>
        <v>2042</v>
      </c>
      <c r="C26" s="8"/>
      <c r="D26" s="14">
        <f t="shared" si="1"/>
        <v>95399.952199473424</v>
      </c>
      <c r="E26" s="17">
        <f t="shared" si="21"/>
        <v>37095.76199554473</v>
      </c>
      <c r="F26" s="17">
        <f t="shared" si="6"/>
        <v>58304.190203928694</v>
      </c>
      <c r="H26" s="17">
        <f t="shared" si="4"/>
        <v>121908.23129739449</v>
      </c>
      <c r="I26" s="17">
        <f t="shared" si="5"/>
        <v>196922.97870987636</v>
      </c>
      <c r="K26" s="49">
        <f t="shared" si="11"/>
        <v>58304.190203928694</v>
      </c>
      <c r="L26" s="19">
        <f t="shared" si="7"/>
        <v>122030.13952869186</v>
      </c>
      <c r="M26" s="49">
        <f t="shared" si="12"/>
        <v>61736.557881233981</v>
      </c>
      <c r="N26" s="19">
        <f t="shared" si="8"/>
        <v>200861.4382840739</v>
      </c>
      <c r="O26" s="49">
        <f t="shared" si="13"/>
        <v>63648.431460941531</v>
      </c>
      <c r="P26" s="17"/>
      <c r="Q26" s="13">
        <v>0.26957484091118689</v>
      </c>
      <c r="R26" s="19">
        <f t="shared" si="9"/>
        <v>31824.345571088881</v>
      </c>
      <c r="S26" s="49">
        <f t="shared" si="10"/>
        <v>354715.92338385462</v>
      </c>
      <c r="T26" s="50">
        <f t="shared" si="14"/>
        <v>0.14503297876152924</v>
      </c>
      <c r="V26" s="91"/>
      <c r="W26" s="92"/>
      <c r="Y26" s="56">
        <f t="shared" ca="1" si="17"/>
        <v>7.6738067174029506E-2</v>
      </c>
      <c r="Z26" s="56">
        <f t="shared" ca="1" si="15"/>
        <v>-0.10339409176618475</v>
      </c>
      <c r="AA26" s="56">
        <f t="shared" ca="1" si="18"/>
        <v>0.25080809205266519</v>
      </c>
      <c r="AB26" s="56">
        <f t="shared" ca="1" si="22"/>
        <v>2.257336343115135E-2</v>
      </c>
      <c r="AD26" s="13"/>
      <c r="AE26">
        <f t="shared" si="3"/>
        <v>1924</v>
      </c>
      <c r="AF26" s="13">
        <v>0.26162060301507539</v>
      </c>
      <c r="AG26" s="76">
        <f t="shared" si="2"/>
        <v>2.3532513181019343</v>
      </c>
      <c r="AH26" s="13">
        <f>POWER(AG$120/AG25,1/ROWS(AG25:AG$119))-1</f>
        <v>5.958171243496313E-2</v>
      </c>
    </row>
    <row r="27" spans="1:34" x14ac:dyDescent="0.45">
      <c r="A27" s="8">
        <f t="shared" si="20"/>
        <v>79</v>
      </c>
      <c r="B27" s="8">
        <f t="shared" si="20"/>
        <v>2043</v>
      </c>
      <c r="C27" s="8"/>
      <c r="D27" s="14">
        <f t="shared" si="1"/>
        <v>98261.95076545763</v>
      </c>
      <c r="E27" s="17">
        <f t="shared" si="21"/>
        <v>38208.634855411074</v>
      </c>
      <c r="F27" s="17">
        <f t="shared" si="6"/>
        <v>60053.315910046556</v>
      </c>
      <c r="H27" s="17">
        <f t="shared" si="4"/>
        <v>125565.47823631632</v>
      </c>
      <c r="I27" s="17">
        <f t="shared" si="5"/>
        <v>202830.66807117267</v>
      </c>
      <c r="K27" s="49">
        <f t="shared" si="11"/>
        <v>60053.315910046556</v>
      </c>
      <c r="L27" s="19">
        <f t="shared" si="7"/>
        <v>125691.04371455261</v>
      </c>
      <c r="M27" s="49">
        <f t="shared" si="12"/>
        <v>63588.654617671025</v>
      </c>
      <c r="N27" s="19">
        <f t="shared" si="8"/>
        <v>172479.07182224159</v>
      </c>
      <c r="O27" s="49">
        <f t="shared" si="13"/>
        <v>31824.345571088881</v>
      </c>
      <c r="P27" s="17"/>
      <c r="Q27" s="13">
        <v>-4.3404038936510236E-2</v>
      </c>
      <c r="R27" s="19">
        <f t="shared" si="9"/>
        <v>0</v>
      </c>
      <c r="S27" s="49">
        <f t="shared" si="10"/>
        <v>298170.11553679418</v>
      </c>
      <c r="T27" s="50">
        <f t="shared" si="14"/>
        <v>0.16929974650464188</v>
      </c>
      <c r="V27" s="91"/>
      <c r="W27" s="92"/>
      <c r="Y27" s="56">
        <f t="shared" ca="1" si="17"/>
        <v>3.4088688931290266E-2</v>
      </c>
      <c r="Z27" s="56">
        <f t="shared" ca="1" si="15"/>
        <v>-4.3463021381002553E-2</v>
      </c>
      <c r="AA27" s="56">
        <f t="shared" ca="1" si="18"/>
        <v>0.18704335119337556</v>
      </c>
      <c r="AB27" s="56">
        <f t="shared" ca="1" si="22"/>
        <v>-2.1523178807946852E-2</v>
      </c>
      <c r="AD27" s="13"/>
      <c r="AE27">
        <f t="shared" si="3"/>
        <v>1925</v>
      </c>
      <c r="AF27" s="13">
        <v>0.29997510580034836</v>
      </c>
      <c r="AG27" s="76">
        <f t="shared" si="2"/>
        <v>3.0591681312243715</v>
      </c>
      <c r="AH27" s="13">
        <f>POWER(AG$120/AG26,1/ROWS(AG26:AG$119))-1</f>
        <v>5.7616290299063122E-2</v>
      </c>
    </row>
    <row r="28" spans="1:34" x14ac:dyDescent="0.45">
      <c r="A28" s="8">
        <f t="shared" si="20"/>
        <v>80</v>
      </c>
      <c r="B28" s="8">
        <f t="shared" si="20"/>
        <v>2044</v>
      </c>
      <c r="C28" s="8"/>
      <c r="D28" s="14">
        <f>D27*(1+W$3)*W$6/W$5</f>
        <v>101209.80928842135</v>
      </c>
      <c r="E28" s="17">
        <f t="shared" si="21"/>
        <v>39354.89390107341</v>
      </c>
      <c r="F28" s="17">
        <f t="shared" si="6"/>
        <v>61854.915387347944</v>
      </c>
      <c r="H28" s="17">
        <f t="shared" si="4"/>
        <v>129332.44258340582</v>
      </c>
      <c r="I28" s="17">
        <f t="shared" si="5"/>
        <v>208915.58811330784</v>
      </c>
      <c r="K28" s="49">
        <f t="shared" si="11"/>
        <v>61854.915387347944</v>
      </c>
      <c r="L28" s="19">
        <f t="shared" si="7"/>
        <v>129461.77502598921</v>
      </c>
      <c r="M28" s="49">
        <f t="shared" si="12"/>
        <v>65496.314256201156</v>
      </c>
      <c r="N28" s="19">
        <f t="shared" si="8"/>
        <v>109122.41271736125</v>
      </c>
      <c r="O28" s="49">
        <f t="shared" si="13"/>
        <v>0</v>
      </c>
      <c r="P28" s="17"/>
      <c r="Q28" s="13">
        <v>0.20317424156130182</v>
      </c>
      <c r="R28" s="19">
        <f t="shared" si="9"/>
        <v>0</v>
      </c>
      <c r="S28" s="49">
        <f t="shared" si="10"/>
        <v>238584.18774335046</v>
      </c>
      <c r="T28" s="50">
        <f t="shared" si="14"/>
        <v>0.20744840667882106</v>
      </c>
      <c r="V28" s="91"/>
      <c r="W28" s="92"/>
      <c r="Y28" s="56">
        <f t="shared" ca="1" si="17"/>
        <v>-1.7300108577354357E-2</v>
      </c>
      <c r="Z28" s="56">
        <f t="shared" ca="1" si="15"/>
        <v>0.81659948699157225</v>
      </c>
      <c r="AA28" s="56">
        <f t="shared" ca="1" si="18"/>
        <v>0.13722698494441254</v>
      </c>
      <c r="AB28" s="56">
        <f t="shared" ca="1" si="22"/>
        <v>0.12859560067681874</v>
      </c>
      <c r="AD28" s="13"/>
      <c r="AE28">
        <f t="shared" si="3"/>
        <v>1926</v>
      </c>
      <c r="AF28" s="13">
        <v>3.4469551895823791E-3</v>
      </c>
      <c r="AG28" s="76">
        <f t="shared" si="2"/>
        <v>3.0697129466901005</v>
      </c>
      <c r="AH28" s="13">
        <f>POWER(AG$120/AG27,1/ROWS(AG27:AG$119))-1</f>
        <v>5.5272489616101872E-2</v>
      </c>
    </row>
    <row r="29" spans="1:34" x14ac:dyDescent="0.45">
      <c r="A29" s="8">
        <f t="shared" si="20"/>
        <v>81</v>
      </c>
      <c r="B29" s="8">
        <f t="shared" si="20"/>
        <v>2045</v>
      </c>
      <c r="C29" s="8"/>
      <c r="D29" s="14">
        <f t="shared" si="1"/>
        <v>104246.10356707399</v>
      </c>
      <c r="E29" s="17">
        <f t="shared" si="21"/>
        <v>40535.540718105614</v>
      </c>
      <c r="F29" s="17">
        <f t="shared" si="6"/>
        <v>63710.56284896838</v>
      </c>
      <c r="H29" s="17">
        <f t="shared" si="4"/>
        <v>133212.41586090799</v>
      </c>
      <c r="I29" s="17">
        <f t="shared" si="5"/>
        <v>215183.05575670709</v>
      </c>
      <c r="K29" s="49">
        <f t="shared" si="11"/>
        <v>63710.56284896838</v>
      </c>
      <c r="L29" s="19">
        <f t="shared" si="7"/>
        <v>133345.6282767689</v>
      </c>
      <c r="M29" s="49">
        <f t="shared" si="12"/>
        <v>67461.203683887172</v>
      </c>
      <c r="N29" s="19">
        <f t="shared" si="8"/>
        <v>42494.433214143559</v>
      </c>
      <c r="O29" s="49">
        <f t="shared" si="13"/>
        <v>0</v>
      </c>
      <c r="P29" s="17"/>
      <c r="Q29" s="13">
        <v>4.1750820499873775E-2</v>
      </c>
      <c r="R29" s="19">
        <f t="shared" si="9"/>
        <v>0</v>
      </c>
      <c r="S29" s="49">
        <f t="shared" si="10"/>
        <v>175840.06149091246</v>
      </c>
      <c r="T29" s="50">
        <f t="shared" si="14"/>
        <v>0.26703598193817873</v>
      </c>
      <c r="V29" s="91"/>
      <c r="W29" s="92"/>
      <c r="Y29" s="56">
        <f t="shared" ca="1" si="17"/>
        <v>3.128289746127986E-3</v>
      </c>
      <c r="Z29" s="56">
        <f t="shared" ca="1" si="15"/>
        <v>-4.1855774079677333E-2</v>
      </c>
      <c r="AA29" s="56">
        <f t="shared" ca="1" si="18"/>
        <v>-3.1520692974013498E-2</v>
      </c>
      <c r="AB29" s="56">
        <f t="shared" ca="1" si="22"/>
        <v>0.1764117941029486</v>
      </c>
      <c r="AD29" s="13"/>
      <c r="AE29">
        <f t="shared" si="3"/>
        <v>1927</v>
      </c>
      <c r="AF29" s="13">
        <v>0.2767175572519085</v>
      </c>
      <c r="AG29" s="76">
        <f t="shared" si="2"/>
        <v>3.9191564147627433</v>
      </c>
      <c r="AH29" s="13">
        <f>POWER(AG$120/AG28,1/ROWS(AG28:AG$119))-1</f>
        <v>5.5850271655398354E-2</v>
      </c>
    </row>
    <row r="30" spans="1:34" x14ac:dyDescent="0.45">
      <c r="A30" s="8">
        <f t="shared" si="20"/>
        <v>82</v>
      </c>
      <c r="B30" s="8">
        <f t="shared" si="20"/>
        <v>2046</v>
      </c>
      <c r="C30" s="8"/>
      <c r="D30" s="14">
        <f t="shared" si="1"/>
        <v>107373.48667408622</v>
      </c>
      <c r="E30" s="17">
        <f t="shared" si="21"/>
        <v>41751.606939648787</v>
      </c>
      <c r="F30" s="17">
        <f t="shared" si="6"/>
        <v>65621.879734437432</v>
      </c>
      <c r="H30" s="17">
        <f t="shared" si="4"/>
        <v>137208.78833673522</v>
      </c>
      <c r="I30" s="17">
        <f t="shared" si="5"/>
        <v>221638.5474294083</v>
      </c>
      <c r="K30" s="49">
        <f t="shared" si="11"/>
        <v>65621.879734437432</v>
      </c>
      <c r="L30" s="19">
        <f t="shared" si="7"/>
        <v>110328.39993823148</v>
      </c>
      <c r="M30" s="49">
        <f t="shared" si="12"/>
        <v>42494.433214143559</v>
      </c>
      <c r="N30" s="19">
        <f t="shared" si="8"/>
        <v>0</v>
      </c>
      <c r="O30" s="49">
        <f t="shared" si="13"/>
        <v>0</v>
      </c>
      <c r="P30" s="17"/>
      <c r="Q30" s="13">
        <v>0.13722698494441254</v>
      </c>
      <c r="R30" s="19">
        <f t="shared" si="9"/>
        <v>0</v>
      </c>
      <c r="S30" s="49">
        <f t="shared" si="10"/>
        <v>110328.39993823148</v>
      </c>
      <c r="T30" s="50">
        <f t="shared" si="14"/>
        <v>0.37319072330868597</v>
      </c>
      <c r="V30" s="91"/>
      <c r="W30" s="92"/>
      <c r="Y30" s="56">
        <f t="shared" ca="1" si="17"/>
        <v>-1.9271667804214533E-3</v>
      </c>
      <c r="Z30" s="56">
        <f t="shared" ca="1" si="15"/>
        <v>-0.21705263157894739</v>
      </c>
      <c r="AA30" s="56">
        <f t="shared" ca="1" si="18"/>
        <v>-0.16578431372549018</v>
      </c>
      <c r="AB30" s="56">
        <f t="shared" ca="1" si="22"/>
        <v>0.14358538657604081</v>
      </c>
      <c r="AD30" s="13"/>
      <c r="AE30">
        <f t="shared" si="3"/>
        <v>1928</v>
      </c>
      <c r="AF30" s="13">
        <v>0.49476831091180884</v>
      </c>
      <c r="AG30" s="76">
        <f t="shared" si="2"/>
        <v>5.8582308142940862</v>
      </c>
      <c r="AH30" s="13">
        <f>POWER(AG$120/AG29,1/ROWS(AG29:AG$119))-1</f>
        <v>5.3648674305713628E-2</v>
      </c>
    </row>
    <row r="31" spans="1:34" x14ac:dyDescent="0.45">
      <c r="A31" s="8">
        <f t="shared" si="20"/>
        <v>83</v>
      </c>
      <c r="B31" s="8">
        <f t="shared" si="20"/>
        <v>2047</v>
      </c>
      <c r="C31" s="8"/>
      <c r="D31" s="14">
        <f t="shared" si="1"/>
        <v>110594.6912743088</v>
      </c>
      <c r="E31" s="17">
        <f t="shared" si="21"/>
        <v>43004.155147838253</v>
      </c>
      <c r="F31" s="17">
        <f t="shared" si="6"/>
        <v>67590.536126470543</v>
      </c>
      <c r="H31" s="17">
        <f t="shared" si="4"/>
        <v>141325.05198683729</v>
      </c>
      <c r="I31" s="17">
        <f t="shared" si="5"/>
        <v>228287.70385229055</v>
      </c>
      <c r="K31" s="49">
        <f t="shared" si="11"/>
        <v>67590.536126470543</v>
      </c>
      <c r="L31" s="19">
        <f t="shared" si="7"/>
        <v>42780.601675572696</v>
      </c>
      <c r="M31" s="49">
        <f t="shared" si="12"/>
        <v>0</v>
      </c>
      <c r="N31" s="19">
        <f t="shared" si="8"/>
        <v>0</v>
      </c>
      <c r="O31" s="49">
        <f t="shared" si="13"/>
        <v>0</v>
      </c>
      <c r="P31" s="17"/>
      <c r="Q31" s="13">
        <v>2.1389946991289488E-2</v>
      </c>
      <c r="R31" s="19">
        <f t="shared" si="9"/>
        <v>0</v>
      </c>
      <c r="S31" s="49">
        <f t="shared" si="10"/>
        <v>42780.601675572696</v>
      </c>
      <c r="T31" s="50">
        <f t="shared" si="14"/>
        <v>0.61263043934573347</v>
      </c>
      <c r="V31" s="91"/>
      <c r="W31" s="92"/>
      <c r="Y31" s="56">
        <f t="shared" ca="1" si="17"/>
        <v>2.1427953316143517E-2</v>
      </c>
      <c r="Z31" s="56">
        <f t="shared" ca="1" si="15"/>
        <v>0.10513578919064281</v>
      </c>
      <c r="AA31" s="56">
        <f t="shared" ca="1" si="18"/>
        <v>6.1151507927047488E-2</v>
      </c>
      <c r="AB31" s="56">
        <f t="shared" ca="1" si="22"/>
        <v>8.4323922734026668E-2</v>
      </c>
      <c r="AD31" s="13"/>
      <c r="AE31">
        <f t="shared" si="3"/>
        <v>1929</v>
      </c>
      <c r="AF31" s="13">
        <v>-0.17166666666666663</v>
      </c>
      <c r="AG31" s="76">
        <f t="shared" si="2"/>
        <v>4.8525678578402687</v>
      </c>
      <c r="AH31" s="13">
        <f>POWER(AG$120/AG30,1/ROWS(AG30:AG$119))-1</f>
        <v>4.9562465611179052E-2</v>
      </c>
    </row>
    <row r="32" spans="1:34" x14ac:dyDescent="0.45">
      <c r="A32" s="8">
        <f t="shared" si="20"/>
        <v>84</v>
      </c>
      <c r="B32" s="8">
        <f t="shared" si="20"/>
        <v>2048</v>
      </c>
      <c r="C32" s="8"/>
      <c r="D32" s="14">
        <f t="shared" si="1"/>
        <v>113912.53201253807</v>
      </c>
      <c r="E32" s="17">
        <f t="shared" si="21"/>
        <v>44294.279802273399</v>
      </c>
      <c r="F32" s="17">
        <f t="shared" si="6"/>
        <v>69618.252210264676</v>
      </c>
      <c r="H32" s="17">
        <f t="shared" si="4"/>
        <v>145564.80354644242</v>
      </c>
      <c r="I32" s="17">
        <f t="shared" si="5"/>
        <v>235136.33496785926</v>
      </c>
      <c r="K32" s="49">
        <f t="shared" si="11"/>
        <v>42780.601675572696</v>
      </c>
      <c r="L32" s="19">
        <f t="shared" si="7"/>
        <v>0</v>
      </c>
      <c r="M32" s="49">
        <f t="shared" si="12"/>
        <v>0</v>
      </c>
      <c r="N32" s="19">
        <f t="shared" si="8"/>
        <v>0</v>
      </c>
      <c r="O32" s="49">
        <f t="shared" si="13"/>
        <v>0</v>
      </c>
      <c r="P32" s="17"/>
      <c r="Q32" s="13">
        <v>0.33452430627999163</v>
      </c>
      <c r="R32" s="19">
        <f t="shared" si="9"/>
        <v>0</v>
      </c>
      <c r="S32" s="49">
        <f t="shared" si="10"/>
        <v>0</v>
      </c>
      <c r="T32" s="50">
        <f t="shared" si="14"/>
        <v>1</v>
      </c>
      <c r="V32" s="91"/>
      <c r="W32" s="92"/>
      <c r="Y32" s="56">
        <f t="shared" ca="1" si="17"/>
        <v>-2.857186497355145E-2</v>
      </c>
      <c r="Z32" s="56">
        <f t="shared" ca="1" si="15"/>
        <v>0.30450121654501228</v>
      </c>
      <c r="AA32" s="56">
        <f t="shared" ca="1" si="18"/>
        <v>-0.16762660280397157</v>
      </c>
      <c r="AB32" s="56">
        <f t="shared" ca="1" si="22"/>
        <v>-3.7684138403562883E-2</v>
      </c>
      <c r="AD32" s="13"/>
      <c r="AE32">
        <f t="shared" si="3"/>
        <v>1930</v>
      </c>
      <c r="AF32" s="13">
        <v>-0.33762575452716304</v>
      </c>
      <c r="AG32" s="76">
        <f t="shared" si="2"/>
        <v>3.2142159734426889</v>
      </c>
      <c r="AH32" s="13">
        <f>POWER(AG$120/AG31,1/ROWS(AG31:AG$119))-1</f>
        <v>5.235769903477161E-2</v>
      </c>
    </row>
    <row r="33" spans="1:34" x14ac:dyDescent="0.45">
      <c r="A33" s="8">
        <f t="shared" si="20"/>
        <v>85</v>
      </c>
      <c r="B33" s="8">
        <f t="shared" si="20"/>
        <v>2049</v>
      </c>
      <c r="C33" s="8"/>
      <c r="D33" s="14">
        <f>D32*(1+W$3)</f>
        <v>117329.90797291421</v>
      </c>
      <c r="E33" s="17">
        <f t="shared" si="21"/>
        <v>45623.1081963416</v>
      </c>
      <c r="F33" s="17">
        <f t="shared" si="6"/>
        <v>71706.799776572618</v>
      </c>
      <c r="H33" s="17">
        <f t="shared" si="4"/>
        <v>149931.74765283568</v>
      </c>
      <c r="I33" s="17">
        <f t="shared" si="5"/>
        <v>242190.42501689505</v>
      </c>
      <c r="K33" s="49">
        <f t="shared" si="11"/>
        <v>0</v>
      </c>
      <c r="L33" s="19">
        <f t="shared" si="7"/>
        <v>0</v>
      </c>
      <c r="M33" s="49">
        <f t="shared" si="12"/>
        <v>0</v>
      </c>
      <c r="N33" s="19">
        <f t="shared" si="8"/>
        <v>0</v>
      </c>
      <c r="O33" s="49">
        <f t="shared" si="13"/>
        <v>0</v>
      </c>
      <c r="P33" s="49"/>
      <c r="Q33" s="13">
        <v>0.25221643758032553</v>
      </c>
      <c r="R33" s="19">
        <f t="shared" si="9"/>
        <v>0</v>
      </c>
      <c r="S33" s="49">
        <f t="shared" si="10"/>
        <v>0</v>
      </c>
      <c r="T33" s="50">
        <f t="shared" si="14"/>
        <v>0</v>
      </c>
      <c r="V33" s="91"/>
      <c r="W33" s="92"/>
      <c r="Y33" s="56">
        <f t="shared" ca="1" si="17"/>
        <v>-1.9785110241576611E-2</v>
      </c>
      <c r="Z33" s="56">
        <f t="shared" ca="1" si="15"/>
        <v>-0.32901240324536041</v>
      </c>
      <c r="AA33" s="56">
        <f t="shared" ca="1" si="18"/>
        <v>0.25322029387541778</v>
      </c>
      <c r="AB33" s="56">
        <f t="shared" ca="1" si="22"/>
        <v>0.43965824136703446</v>
      </c>
      <c r="AD33" s="13"/>
      <c r="AE33">
        <f t="shared" si="3"/>
        <v>1931</v>
      </c>
      <c r="AF33" s="13">
        <v>-0.52673147023086264</v>
      </c>
      <c r="AG33" s="76">
        <f t="shared" si="2"/>
        <v>1.521187268111698</v>
      </c>
      <c r="AH33" s="13">
        <f>POWER(AG$120/AG32,1/ROWS(AG32:AG$119))-1</f>
        <v>5.7908617462699485E-2</v>
      </c>
    </row>
    <row r="34" spans="1:34" x14ac:dyDescent="0.45">
      <c r="A34" s="8">
        <f t="shared" si="20"/>
        <v>86</v>
      </c>
      <c r="B34" s="8">
        <f t="shared" si="20"/>
        <v>2050</v>
      </c>
      <c r="C34" s="8"/>
      <c r="D34" s="14">
        <f t="shared" ref="D34:D78" si="23">D33*(1+W$3)</f>
        <v>120849.80521210164</v>
      </c>
      <c r="E34" s="17">
        <f t="shared" si="21"/>
        <v>46991.801442231852</v>
      </c>
      <c r="F34" s="17">
        <f t="shared" si="6"/>
        <v>73858.003769869785</v>
      </c>
      <c r="H34" s="17">
        <f t="shared" si="4"/>
        <v>154429.70008242075</v>
      </c>
      <c r="I34" s="17">
        <f t="shared" si="5"/>
        <v>249456.13776740187</v>
      </c>
      <c r="K34" s="49">
        <f t="shared" si="11"/>
        <v>0</v>
      </c>
      <c r="L34" s="19">
        <f t="shared" si="7"/>
        <v>0</v>
      </c>
      <c r="M34" s="49">
        <f t="shared" si="12"/>
        <v>0</v>
      </c>
      <c r="N34" s="19">
        <f t="shared" si="8"/>
        <v>0</v>
      </c>
      <c r="O34" s="49">
        <f t="shared" si="13"/>
        <v>0</v>
      </c>
      <c r="P34" s="49"/>
      <c r="Q34" s="13">
        <v>-6.1780796896608758E-2</v>
      </c>
      <c r="R34" s="19">
        <f t="shared" si="9"/>
        <v>0</v>
      </c>
      <c r="S34" s="49">
        <f t="shared" si="10"/>
        <v>0</v>
      </c>
      <c r="T34" s="50">
        <f t="shared" si="14"/>
        <v>0</v>
      </c>
      <c r="V34" s="91"/>
      <c r="W34" s="92"/>
      <c r="Y34" s="56">
        <f t="shared" ca="1" si="17"/>
        <v>2.5921082713520921E-2</v>
      </c>
      <c r="Z34" s="56">
        <f t="shared" ca="1" si="15"/>
        <v>0.12300208478109798</v>
      </c>
      <c r="AA34" s="56">
        <f t="shared" ca="1" si="18"/>
        <v>0.14358538657604081</v>
      </c>
      <c r="AB34" s="56">
        <f t="shared" ref="AB34:AB43" ca="1" si="24">OFFSET($AF$2,$AC$34+ROW($A1)-1901,0,1,1)</f>
        <v>6.4317350279221808E-2</v>
      </c>
      <c r="AC34" s="9">
        <f ca="1">RANDBETWEEN(1945, 2009)</f>
        <v>2007</v>
      </c>
      <c r="AD34" s="13"/>
      <c r="AE34">
        <f t="shared" si="3"/>
        <v>1932</v>
      </c>
      <c r="AF34" s="13">
        <v>-0.23106546854942245</v>
      </c>
      <c r="AG34" s="76">
        <f t="shared" si="2"/>
        <v>1.1696934192540527</v>
      </c>
      <c r="AH34" s="13">
        <f>POWER(AG$120/AG33,1/ROWS(AG33:AG$119))-1</f>
        <v>6.7735206968500217E-2</v>
      </c>
    </row>
    <row r="35" spans="1:34" x14ac:dyDescent="0.45">
      <c r="A35" s="8">
        <f t="shared" si="20"/>
        <v>87</v>
      </c>
      <c r="B35" s="8">
        <f t="shared" si="20"/>
        <v>2051</v>
      </c>
      <c r="C35" s="8"/>
      <c r="D35" s="14">
        <f t="shared" si="23"/>
        <v>124475.29936846469</v>
      </c>
      <c r="E35" s="17">
        <f t="shared" si="21"/>
        <v>48401.555485498808</v>
      </c>
      <c r="F35" s="17">
        <f t="shared" si="6"/>
        <v>76073.743882965879</v>
      </c>
      <c r="H35" s="17">
        <f t="shared" si="4"/>
        <v>159062.59108489339</v>
      </c>
      <c r="I35" s="17">
        <f t="shared" si="5"/>
        <v>256939.82190042397</v>
      </c>
      <c r="K35" s="49">
        <f t="shared" si="11"/>
        <v>0</v>
      </c>
      <c r="L35" s="19">
        <f t="shared" si="7"/>
        <v>0</v>
      </c>
      <c r="M35" s="49">
        <f t="shared" si="12"/>
        <v>0</v>
      </c>
      <c r="N35" s="19">
        <f t="shared" si="8"/>
        <v>0</v>
      </c>
      <c r="O35" s="49">
        <f t="shared" si="13"/>
        <v>0</v>
      </c>
      <c r="P35" s="17"/>
      <c r="Q35" s="13">
        <v>-7.0947825119590524E-2</v>
      </c>
      <c r="R35" s="19">
        <f t="shared" si="9"/>
        <v>0</v>
      </c>
      <c r="S35" s="49">
        <f t="shared" si="10"/>
        <v>0</v>
      </c>
      <c r="T35" s="50">
        <f t="shared" si="14"/>
        <v>0</v>
      </c>
      <c r="V35" s="91"/>
      <c r="W35" s="92"/>
      <c r="Y35" s="56">
        <f t="shared" ca="1" si="17"/>
        <v>6.4186912263546267E-2</v>
      </c>
      <c r="Z35" s="56">
        <f t="shared" ca="1" si="15"/>
        <v>0.21497524752475261</v>
      </c>
      <c r="AA35" s="56">
        <f t="shared" ca="1" si="18"/>
        <v>0.19599999999999995</v>
      </c>
      <c r="AB35" s="56">
        <f t="shared" ca="1" si="24"/>
        <v>-0.33836997165430316</v>
      </c>
      <c r="AD35" s="13"/>
      <c r="AE35">
        <f t="shared" si="3"/>
        <v>1933</v>
      </c>
      <c r="AF35" s="13">
        <v>0.66777963272120222</v>
      </c>
      <c r="AG35" s="76">
        <f t="shared" si="2"/>
        <v>1.9507908611599312</v>
      </c>
      <c r="AH35" s="13">
        <f>POWER(AG$120/AG34,1/ROWS(AG34:AG$119))-1</f>
        <v>7.1818879630531018E-2</v>
      </c>
    </row>
    <row r="36" spans="1:34" x14ac:dyDescent="0.45">
      <c r="A36" s="8">
        <f t="shared" ref="A36:B51" si="25">A35+1</f>
        <v>88</v>
      </c>
      <c r="B36" s="8">
        <f t="shared" si="25"/>
        <v>2052</v>
      </c>
      <c r="C36" s="8"/>
      <c r="D36" s="14">
        <f t="shared" si="23"/>
        <v>128209.55834951864</v>
      </c>
      <c r="E36" s="17">
        <f t="shared" si="21"/>
        <v>49853.602150063773</v>
      </c>
      <c r="F36" s="17">
        <f t="shared" si="6"/>
        <v>78355.956199454871</v>
      </c>
      <c r="H36" s="17">
        <f t="shared" si="4"/>
        <v>163834.46881744015</v>
      </c>
      <c r="I36" s="17">
        <f t="shared" si="5"/>
        <v>264648.01655743667</v>
      </c>
      <c r="K36" s="49">
        <f t="shared" si="11"/>
        <v>0</v>
      </c>
      <c r="L36" s="19">
        <f t="shared" si="7"/>
        <v>0</v>
      </c>
      <c r="M36" s="49">
        <f t="shared" si="12"/>
        <v>0</v>
      </c>
      <c r="N36" s="19">
        <f t="shared" si="8"/>
        <v>0</v>
      </c>
      <c r="O36" s="49">
        <f t="shared" si="13"/>
        <v>0</v>
      </c>
      <c r="P36" s="17"/>
      <c r="Q36" s="13">
        <v>-0.16762660280397157</v>
      </c>
      <c r="R36" s="19">
        <f t="shared" si="9"/>
        <v>0</v>
      </c>
      <c r="S36" s="49">
        <f t="shared" si="10"/>
        <v>0</v>
      </c>
      <c r="T36" s="50">
        <f t="shared" si="14"/>
        <v>0</v>
      </c>
      <c r="V36" s="91"/>
      <c r="W36" s="92"/>
      <c r="Y36" s="56">
        <f t="shared" ca="1" si="17"/>
        <v>9.2372672660407246E-2</v>
      </c>
      <c r="Z36" s="56">
        <f t="shared" ca="1" si="15"/>
        <v>-2.6993990017316949E-2</v>
      </c>
      <c r="AA36" s="56">
        <f t="shared" ca="1" si="18"/>
        <v>0.18818785400375337</v>
      </c>
      <c r="AB36" s="56">
        <f t="shared" ca="1" si="24"/>
        <v>0.18818785400375337</v>
      </c>
      <c r="AD36" s="13"/>
      <c r="AE36">
        <f t="shared" si="3"/>
        <v>1934</v>
      </c>
      <c r="AF36" s="13">
        <v>4.1041041041040893E-2</v>
      </c>
      <c r="AG36" s="76">
        <f t="shared" si="2"/>
        <v>2.0308533489552834</v>
      </c>
      <c r="AH36" s="13">
        <f>POWER(AG$120/AG35,1/ROWS(AG35:AG$119))-1</f>
        <v>6.625818024767649E-2</v>
      </c>
    </row>
    <row r="37" spans="1:34" x14ac:dyDescent="0.45">
      <c r="A37" s="8">
        <f t="shared" si="25"/>
        <v>89</v>
      </c>
      <c r="B37" s="8">
        <f t="shared" si="25"/>
        <v>2053</v>
      </c>
      <c r="C37" s="8"/>
      <c r="D37" s="14">
        <f t="shared" si="23"/>
        <v>132055.8451000042</v>
      </c>
      <c r="E37" s="17">
        <f t="shared" si="21"/>
        <v>51349.21021456569</v>
      </c>
      <c r="F37" s="17">
        <f t="shared" si="6"/>
        <v>80706.634885438514</v>
      </c>
      <c r="H37" s="17">
        <f t="shared" si="4"/>
        <v>168749.50288196339</v>
      </c>
      <c r="I37" s="17">
        <f t="shared" si="5"/>
        <v>272587.45705415978</v>
      </c>
      <c r="K37" s="49">
        <f t="shared" si="11"/>
        <v>0</v>
      </c>
      <c r="L37" s="19">
        <f t="shared" si="7"/>
        <v>0</v>
      </c>
      <c r="M37" s="49">
        <f t="shared" si="12"/>
        <v>0</v>
      </c>
      <c r="N37" s="19">
        <f t="shared" si="8"/>
        <v>0</v>
      </c>
      <c r="O37" s="49">
        <f t="shared" si="13"/>
        <v>0</v>
      </c>
      <c r="P37" s="17"/>
      <c r="Q37" s="13">
        <v>0.25322029387541778</v>
      </c>
      <c r="R37" s="19">
        <f t="shared" si="9"/>
        <v>0</v>
      </c>
      <c r="S37" s="49">
        <f t="shared" si="10"/>
        <v>0</v>
      </c>
      <c r="T37" s="50">
        <f t="shared" si="14"/>
        <v>0</v>
      </c>
      <c r="V37" s="91"/>
      <c r="W37" s="92"/>
      <c r="Y37" s="56">
        <f t="shared" ca="1" si="17"/>
        <v>1.13825191468579E-2</v>
      </c>
      <c r="Z37" s="56">
        <f t="shared" ca="1" si="15"/>
        <v>0.26162060301507539</v>
      </c>
      <c r="AA37" s="56">
        <f t="shared" ca="1" si="18"/>
        <v>0.14560943643512458</v>
      </c>
      <c r="AB37" s="56">
        <f t="shared" ca="1" si="24"/>
        <v>0.11023302646720379</v>
      </c>
      <c r="AD37" s="13"/>
      <c r="AE37">
        <f t="shared" si="3"/>
        <v>1935</v>
      </c>
      <c r="AF37" s="13">
        <v>0.38557692307692304</v>
      </c>
      <c r="AG37" s="76">
        <f t="shared" si="2"/>
        <v>2.813903534465926</v>
      </c>
      <c r="AH37" s="13">
        <f>POWER(AG$120/AG36,1/ROWS(AG36:AG$119))-1</f>
        <v>6.656203448701703E-2</v>
      </c>
    </row>
    <row r="38" spans="1:34" s="54" customFormat="1" x14ac:dyDescent="0.45">
      <c r="A38" s="51">
        <f t="shared" si="25"/>
        <v>90</v>
      </c>
      <c r="B38" s="51">
        <f t="shared" si="25"/>
        <v>2054</v>
      </c>
      <c r="C38" s="51"/>
      <c r="D38" s="52">
        <f t="shared" si="23"/>
        <v>136017.52045300431</v>
      </c>
      <c r="E38" s="53">
        <f t="shared" si="21"/>
        <v>52889.686521002659</v>
      </c>
      <c r="F38" s="53">
        <f t="shared" si="6"/>
        <v>83127.833932001653</v>
      </c>
      <c r="H38" s="53">
        <f t="shared" si="4"/>
        <v>173811.9879684223</v>
      </c>
      <c r="I38" s="53">
        <f t="shared" si="5"/>
        <v>280765.0807657846</v>
      </c>
      <c r="K38" s="59">
        <f t="shared" si="11"/>
        <v>0</v>
      </c>
      <c r="L38" s="57">
        <f t="shared" si="7"/>
        <v>0</v>
      </c>
      <c r="M38" s="59">
        <f t="shared" si="12"/>
        <v>0</v>
      </c>
      <c r="N38" s="57">
        <f t="shared" si="8"/>
        <v>0</v>
      </c>
      <c r="O38" s="59">
        <f t="shared" si="13"/>
        <v>0</v>
      </c>
      <c r="P38" s="53"/>
      <c r="Q38" s="56">
        <v>3.1481074048919533E-2</v>
      </c>
      <c r="R38" s="57">
        <f t="shared" si="9"/>
        <v>0</v>
      </c>
      <c r="S38" s="59">
        <f t="shared" si="10"/>
        <v>0</v>
      </c>
      <c r="T38" s="60">
        <f t="shared" si="14"/>
        <v>0</v>
      </c>
      <c r="V38" s="91"/>
      <c r="W38" s="92"/>
      <c r="Y38" s="56">
        <f t="shared" ca="1" si="17"/>
        <v>1.6507824979782103E-2</v>
      </c>
      <c r="Z38" s="56">
        <f t="shared" ca="1" si="15"/>
        <v>0.29997510580034836</v>
      </c>
      <c r="AA38" s="56">
        <f t="shared" ca="1" si="18"/>
        <v>0.14358538657604081</v>
      </c>
      <c r="AB38" s="56">
        <f t="shared" ca="1" si="24"/>
        <v>5.5283908197876652E-2</v>
      </c>
      <c r="AC38" s="9"/>
      <c r="AD38" s="13"/>
      <c r="AE38">
        <f t="shared" si="3"/>
        <v>1936</v>
      </c>
      <c r="AF38" s="13">
        <v>0.24843858431644694</v>
      </c>
      <c r="AG38" s="76">
        <f t="shared" si="2"/>
        <v>3.512985744971687</v>
      </c>
      <c r="AH38" s="13">
        <f>POWER(AG$120/AG37,1/ROWS(AG37:AG$119))-1</f>
        <v>6.320475270400383E-2</v>
      </c>
    </row>
    <row r="39" spans="1:34" x14ac:dyDescent="0.45">
      <c r="A39" s="8">
        <f t="shared" si="25"/>
        <v>91</v>
      </c>
      <c r="B39" s="8">
        <f t="shared" si="25"/>
        <v>2055</v>
      </c>
      <c r="C39" s="8"/>
      <c r="D39" s="14">
        <f t="shared" si="23"/>
        <v>140098.04606659446</v>
      </c>
      <c r="E39" s="17">
        <f t="shared" si="21"/>
        <v>54476.377116632742</v>
      </c>
      <c r="F39" s="17">
        <f t="shared" si="6"/>
        <v>85621.668949961721</v>
      </c>
      <c r="H39" s="17">
        <f t="shared" si="4"/>
        <v>179026.34760747495</v>
      </c>
      <c r="I39" s="17">
        <f t="shared" si="5"/>
        <v>289188.03318875819</v>
      </c>
      <c r="K39" s="49">
        <f t="shared" si="11"/>
        <v>0</v>
      </c>
      <c r="L39" s="19">
        <f t="shared" si="7"/>
        <v>0</v>
      </c>
      <c r="M39" s="49">
        <f t="shared" si="12"/>
        <v>0</v>
      </c>
      <c r="N39" s="19">
        <f t="shared" si="8"/>
        <v>0</v>
      </c>
      <c r="O39" s="49">
        <f t="shared" si="13"/>
        <v>0</v>
      </c>
      <c r="P39" s="17"/>
      <c r="Q39" s="13">
        <v>-6.0743763331169154E-3</v>
      </c>
      <c r="R39" s="19">
        <f t="shared" si="9"/>
        <v>0</v>
      </c>
      <c r="S39" s="49">
        <f t="shared" si="10"/>
        <v>0</v>
      </c>
      <c r="T39" s="50">
        <f t="shared" si="14"/>
        <v>0</v>
      </c>
      <c r="V39" s="91"/>
      <c r="W39" s="92"/>
      <c r="Y39" s="56">
        <f t="shared" ca="1" si="17"/>
        <v>-7.2783126400304529E-2</v>
      </c>
      <c r="Z39" s="56">
        <f t="shared" ca="1" si="15"/>
        <v>3.4469551895823791E-3</v>
      </c>
      <c r="AA39" s="56">
        <f t="shared" ca="1" si="18"/>
        <v>2.2573839662447304E-2</v>
      </c>
      <c r="AB39" s="56">
        <f t="shared" ca="1" si="24"/>
        <v>7.2566044283801423E-2</v>
      </c>
      <c r="AD39" s="13"/>
      <c r="AE39">
        <f t="shared" si="3"/>
        <v>1937</v>
      </c>
      <c r="AF39" s="13">
        <v>-0.32795997776542518</v>
      </c>
      <c r="AG39" s="76">
        <f t="shared" si="2"/>
        <v>2.3608670181605169</v>
      </c>
      <c r="AH39" s="13">
        <f>POWER(AG$120/AG38,1/ROWS(AG38:AG$119))-1</f>
        <v>6.1124388264256924E-2</v>
      </c>
    </row>
    <row r="40" spans="1:34" x14ac:dyDescent="0.45">
      <c r="A40" s="8">
        <f t="shared" si="25"/>
        <v>92</v>
      </c>
      <c r="B40" s="8">
        <f t="shared" si="25"/>
        <v>2056</v>
      </c>
      <c r="C40" s="8"/>
      <c r="D40" s="14">
        <f t="shared" si="23"/>
        <v>144300.98744859229</v>
      </c>
      <c r="E40" s="17">
        <f t="shared" si="21"/>
        <v>56110.668430131729</v>
      </c>
      <c r="F40" s="17">
        <f t="shared" si="6"/>
        <v>88190.319018460563</v>
      </c>
      <c r="H40" s="17">
        <f t="shared" si="4"/>
        <v>184397.13803569923</v>
      </c>
      <c r="I40" s="17">
        <f t="shared" si="5"/>
        <v>297863.6741844209</v>
      </c>
      <c r="K40" s="49">
        <f t="shared" si="11"/>
        <v>0</v>
      </c>
      <c r="L40" s="19">
        <f t="shared" si="7"/>
        <v>0</v>
      </c>
      <c r="M40" s="49">
        <f t="shared" si="12"/>
        <v>0</v>
      </c>
      <c r="N40" s="19">
        <f t="shared" si="8"/>
        <v>0</v>
      </c>
      <c r="O40" s="49">
        <f t="shared" si="13"/>
        <v>0</v>
      </c>
      <c r="P40" s="17"/>
      <c r="Q40" s="13">
        <v>0.16288313505948215</v>
      </c>
      <c r="R40" s="19">
        <f t="shared" si="9"/>
        <v>0</v>
      </c>
      <c r="S40" s="49">
        <f t="shared" si="10"/>
        <v>0</v>
      </c>
      <c r="T40" s="50">
        <f t="shared" si="14"/>
        <v>0</v>
      </c>
      <c r="V40" s="91"/>
      <c r="W40" s="92"/>
      <c r="Y40" s="56">
        <f t="shared" ca="1" si="17"/>
        <v>2.2036726431185122E-2</v>
      </c>
      <c r="Z40" s="56">
        <f t="shared" ca="1" si="15"/>
        <v>0.2767175572519085</v>
      </c>
      <c r="AA40" s="56">
        <f t="shared" ca="1" si="18"/>
        <v>0.12859560067681874</v>
      </c>
      <c r="AB40" s="56">
        <f t="shared" ca="1" si="24"/>
        <v>0.26499411636322567</v>
      </c>
      <c r="AD40" s="13"/>
      <c r="AE40">
        <f t="shared" si="3"/>
        <v>1938</v>
      </c>
      <c r="AF40" s="13">
        <v>0.2803970223325063</v>
      </c>
      <c r="AG40" s="76">
        <f t="shared" si="2"/>
        <v>3.0228471001757491</v>
      </c>
      <c r="AH40" s="13">
        <f>POWER(AG$120/AG39,1/ROWS(AG39:AG$119))-1</f>
        <v>6.712506988426048E-2</v>
      </c>
    </row>
    <row r="41" spans="1:34" x14ac:dyDescent="0.45">
      <c r="A41" s="8">
        <f t="shared" si="25"/>
        <v>93</v>
      </c>
      <c r="B41" s="8">
        <f t="shared" si="25"/>
        <v>2057</v>
      </c>
      <c r="C41" s="8"/>
      <c r="D41" s="14">
        <f t="shared" si="23"/>
        <v>148630.01707205008</v>
      </c>
      <c r="E41" s="17">
        <f t="shared" si="21"/>
        <v>57793.988483035682</v>
      </c>
      <c r="F41" s="17">
        <f t="shared" si="6"/>
        <v>90836.0285890144</v>
      </c>
      <c r="H41" s="17">
        <f t="shared" si="4"/>
        <v>189929.05217677023</v>
      </c>
      <c r="I41" s="17">
        <f t="shared" si="5"/>
        <v>306799.5844099535</v>
      </c>
      <c r="K41" s="49">
        <f t="shared" si="11"/>
        <v>0</v>
      </c>
      <c r="L41" s="19">
        <f t="shared" si="7"/>
        <v>0</v>
      </c>
      <c r="M41" s="49">
        <f t="shared" si="12"/>
        <v>0</v>
      </c>
      <c r="N41" s="19">
        <f t="shared" si="8"/>
        <v>0</v>
      </c>
      <c r="O41" s="49">
        <f t="shared" si="13"/>
        <v>0</v>
      </c>
      <c r="P41" s="17"/>
      <c r="Q41" s="13">
        <v>6.4317350279221808E-2</v>
      </c>
      <c r="R41" s="19">
        <f t="shared" si="9"/>
        <v>0</v>
      </c>
      <c r="S41" s="49">
        <f t="shared" si="10"/>
        <v>0</v>
      </c>
      <c r="T41" s="50">
        <f t="shared" si="14"/>
        <v>0</v>
      </c>
      <c r="V41" s="91"/>
      <c r="W41" s="92"/>
      <c r="Y41" s="56">
        <f t="shared" ca="1" si="17"/>
        <v>0.11680512601014278</v>
      </c>
      <c r="Z41" s="56">
        <f t="shared" ca="1" si="15"/>
        <v>0.49476831091180884</v>
      </c>
      <c r="AA41" s="56">
        <f t="shared" ca="1" si="18"/>
        <v>-2.2332852869904052E-2</v>
      </c>
      <c r="AB41" s="56">
        <f t="shared" ca="1" si="24"/>
        <v>7.5190659638310731E-2</v>
      </c>
      <c r="AD41" s="13"/>
      <c r="AE41">
        <f t="shared" si="3"/>
        <v>1939</v>
      </c>
      <c r="AF41" s="13">
        <v>-2.9715762273901936E-2</v>
      </c>
      <c r="AG41" s="76">
        <f t="shared" si="2"/>
        <v>2.9330208943565728</v>
      </c>
      <c r="AH41" s="13">
        <f>POWER(AG$120/AG40,1/ROWS(AG40:AG$119))-1</f>
        <v>6.4697431123723392E-2</v>
      </c>
    </row>
    <row r="42" spans="1:34" x14ac:dyDescent="0.45">
      <c r="A42" s="8">
        <f t="shared" si="25"/>
        <v>94</v>
      </c>
      <c r="B42" s="8">
        <f t="shared" si="25"/>
        <v>2058</v>
      </c>
      <c r="C42" s="8"/>
      <c r="D42" s="14">
        <f t="shared" si="23"/>
        <v>153088.91758421159</v>
      </c>
      <c r="E42" s="17">
        <f t="shared" si="21"/>
        <v>59527.808137526757</v>
      </c>
      <c r="F42" s="17">
        <f t="shared" si="6"/>
        <v>93561.10944668483</v>
      </c>
      <c r="H42" s="17">
        <f t="shared" si="4"/>
        <v>195626.92374207333</v>
      </c>
      <c r="I42" s="17">
        <f t="shared" si="5"/>
        <v>316003.57194225217</v>
      </c>
      <c r="K42" s="49">
        <f t="shared" si="11"/>
        <v>0</v>
      </c>
      <c r="L42" s="19">
        <f t="shared" si="7"/>
        <v>0</v>
      </c>
      <c r="M42" s="49">
        <f t="shared" si="12"/>
        <v>0</v>
      </c>
      <c r="N42" s="19">
        <f t="shared" si="8"/>
        <v>0</v>
      </c>
      <c r="O42" s="49">
        <f t="shared" si="13"/>
        <v>0</v>
      </c>
      <c r="P42" s="17"/>
      <c r="Q42" s="13">
        <v>-0.33836997165430316</v>
      </c>
      <c r="R42" s="19">
        <f t="shared" si="9"/>
        <v>0</v>
      </c>
      <c r="S42" s="49">
        <f t="shared" si="10"/>
        <v>0</v>
      </c>
      <c r="T42" s="50">
        <f t="shared" si="14"/>
        <v>0</v>
      </c>
      <c r="V42" s="91"/>
      <c r="W42" s="92"/>
      <c r="Y42" s="56">
        <f t="shared" ca="1" si="17"/>
        <v>-6.8545432635736162E-2</v>
      </c>
      <c r="Z42" s="56">
        <f t="shared" ca="1" si="15"/>
        <v>-0.17166666666666663</v>
      </c>
      <c r="AA42" s="56">
        <f t="shared" ca="1" si="18"/>
        <v>0.26014734908444237</v>
      </c>
      <c r="AB42" s="56">
        <f t="shared" ca="1" si="24"/>
        <v>-2.2332852869904052E-2</v>
      </c>
      <c r="AD42" s="13"/>
      <c r="AE42">
        <f t="shared" si="3"/>
        <v>1940</v>
      </c>
      <c r="AF42" s="13">
        <v>-0.12716378162450059</v>
      </c>
      <c r="AG42" s="76">
        <f t="shared" si="2"/>
        <v>2.5600468658465161</v>
      </c>
      <c r="AH42" s="13">
        <f>POWER(AG$120/AG41,1/ROWS(AG41:AG$119))-1</f>
        <v>6.594961600328797E-2</v>
      </c>
    </row>
    <row r="43" spans="1:34" s="54" customFormat="1" x14ac:dyDescent="0.45">
      <c r="A43" s="62">
        <f t="shared" si="25"/>
        <v>95</v>
      </c>
      <c r="B43" s="62">
        <f t="shared" si="25"/>
        <v>2059</v>
      </c>
      <c r="C43" s="62"/>
      <c r="D43" s="63">
        <f t="shared" si="23"/>
        <v>157681.58511173795</v>
      </c>
      <c r="E43" s="64">
        <f t="shared" si="21"/>
        <v>61313.642381652564</v>
      </c>
      <c r="F43" s="64">
        <f t="shared" si="6"/>
        <v>96367.942730085386</v>
      </c>
      <c r="G43" s="65"/>
      <c r="H43" s="64">
        <f t="shared" si="4"/>
        <v>201495.7314543355</v>
      </c>
      <c r="I43" s="64">
        <f t="shared" si="5"/>
        <v>325483.67910051969</v>
      </c>
      <c r="J43" s="65"/>
      <c r="K43" s="66">
        <f t="shared" si="11"/>
        <v>0</v>
      </c>
      <c r="L43" s="67">
        <f t="shared" si="7"/>
        <v>0</v>
      </c>
      <c r="M43" s="66">
        <f t="shared" si="12"/>
        <v>0</v>
      </c>
      <c r="N43" s="67">
        <f t="shared" si="8"/>
        <v>0</v>
      </c>
      <c r="O43" s="66">
        <f t="shared" si="13"/>
        <v>0</v>
      </c>
      <c r="P43" s="64"/>
      <c r="Q43" s="68">
        <v>-0.10805635344002185</v>
      </c>
      <c r="R43" s="67">
        <f t="shared" si="9"/>
        <v>0</v>
      </c>
      <c r="S43" s="66">
        <f t="shared" si="10"/>
        <v>0</v>
      </c>
      <c r="T43" s="69">
        <f t="shared" si="14"/>
        <v>0</v>
      </c>
      <c r="U43" s="65"/>
      <c r="V43" s="91"/>
      <c r="W43" s="92"/>
      <c r="Y43" s="56">
        <f t="shared" ca="1" si="17"/>
        <v>7.2024892824151782E-2</v>
      </c>
      <c r="Z43" s="56">
        <f t="shared" ca="1" si="15"/>
        <v>-0.33762575452716304</v>
      </c>
      <c r="AA43" s="56">
        <f t="shared" ca="1" si="18"/>
        <v>0.1764117941029486</v>
      </c>
      <c r="AB43" s="56">
        <f t="shared" ca="1" si="24"/>
        <v>0.13415012771857504</v>
      </c>
      <c r="AC43" s="9"/>
      <c r="AD43" s="13"/>
      <c r="AE43">
        <f t="shared" si="3"/>
        <v>1941</v>
      </c>
      <c r="AF43" s="13">
        <v>-0.15331807780320361</v>
      </c>
      <c r="AG43" s="76">
        <f t="shared" si="2"/>
        <v>2.1675454012888125</v>
      </c>
      <c r="AH43" s="13">
        <f>POWER(AG$120/AG42,1/ROWS(AG42:AG$119))-1</f>
        <v>6.8684592811450562E-2</v>
      </c>
    </row>
    <row r="44" spans="1:34" x14ac:dyDescent="0.45">
      <c r="A44" s="8">
        <f t="shared" si="25"/>
        <v>96</v>
      </c>
      <c r="B44" s="8">
        <f t="shared" si="25"/>
        <v>2060</v>
      </c>
      <c r="C44" s="8"/>
      <c r="D44" s="14">
        <f t="shared" si="23"/>
        <v>162412.03266509008</v>
      </c>
      <c r="E44" s="17">
        <f t="shared" si="21"/>
        <v>63153.051653102142</v>
      </c>
      <c r="F44" s="17">
        <f t="shared" si="6"/>
        <v>99258.98101198794</v>
      </c>
      <c r="H44" s="17">
        <f t="shared" si="4"/>
        <v>207540.60339796561</v>
      </c>
      <c r="I44" s="17">
        <f t="shared" si="5"/>
        <v>335248.18947353528</v>
      </c>
      <c r="K44" s="49">
        <f t="shared" si="11"/>
        <v>0</v>
      </c>
      <c r="L44" s="19">
        <f t="shared" si="7"/>
        <v>0</v>
      </c>
      <c r="M44" s="49">
        <f t="shared" si="12"/>
        <v>0</v>
      </c>
      <c r="N44" s="19">
        <f t="shared" si="8"/>
        <v>0</v>
      </c>
      <c r="O44" s="49">
        <f t="shared" si="13"/>
        <v>0</v>
      </c>
      <c r="P44" s="17"/>
      <c r="Q44" s="13">
        <v>0.17006594080662474</v>
      </c>
      <c r="R44" s="19">
        <f t="shared" si="9"/>
        <v>0</v>
      </c>
      <c r="S44" s="49">
        <f t="shared" si="10"/>
        <v>0</v>
      </c>
      <c r="T44" s="50">
        <f t="shared" si="14"/>
        <v>0</v>
      </c>
      <c r="V44" s="91"/>
      <c r="W44" s="92"/>
      <c r="Y44" s="56">
        <f t="shared" ca="1" si="17"/>
        <v>-2.0721385898605213E-2</v>
      </c>
      <c r="Z44" s="56">
        <f t="shared" ca="1" si="15"/>
        <v>-0.52673147023086264</v>
      </c>
      <c r="AA44" s="56">
        <f t="shared" ca="1" si="18"/>
        <v>6.1151507927047488E-2</v>
      </c>
      <c r="AB44" s="56">
        <f t="shared" ref="AB44:AB53" ca="1" si="26">OFFSET($AF$2,$AC$44+ROW($A1)-1901,0,1,1)</f>
        <v>-0.33836997165430316</v>
      </c>
      <c r="AC44" s="9">
        <f ca="1">RANDBETWEEN(1945, 2009)</f>
        <v>2008</v>
      </c>
      <c r="AD44" s="13"/>
      <c r="AE44">
        <f t="shared" si="3"/>
        <v>1942</v>
      </c>
      <c r="AF44" s="13">
        <v>7.5675675675675791E-2</v>
      </c>
      <c r="AG44" s="76">
        <f t="shared" si="2"/>
        <v>2.3315758640890474</v>
      </c>
      <c r="AH44" s="13">
        <f>POWER(AG$120/AG43,1/ROWS(AG43:AG$119))-1</f>
        <v>7.1921335644020479E-2</v>
      </c>
    </row>
    <row r="45" spans="1:34" x14ac:dyDescent="0.45">
      <c r="A45" s="8">
        <f t="shared" si="25"/>
        <v>97</v>
      </c>
      <c r="B45" s="8">
        <f t="shared" si="25"/>
        <v>2061</v>
      </c>
      <c r="C45" s="8"/>
      <c r="D45" s="14">
        <f t="shared" si="23"/>
        <v>167284.39364504279</v>
      </c>
      <c r="E45" s="17">
        <f t="shared" si="21"/>
        <v>65047.64320269521</v>
      </c>
      <c r="F45" s="17">
        <f t="shared" si="6"/>
        <v>102236.75044234758</v>
      </c>
      <c r="H45" s="17">
        <f t="shared" si="4"/>
        <v>213766.82149990456</v>
      </c>
      <c r="I45" s="17">
        <f t="shared" si="5"/>
        <v>345305.63515774137</v>
      </c>
      <c r="K45" s="49">
        <f t="shared" si="11"/>
        <v>0</v>
      </c>
      <c r="L45" s="19">
        <f t="shared" si="7"/>
        <v>0</v>
      </c>
      <c r="M45" s="49">
        <f t="shared" si="12"/>
        <v>0</v>
      </c>
      <c r="N45" s="19">
        <f t="shared" si="8"/>
        <v>0</v>
      </c>
      <c r="O45" s="49">
        <f t="shared" si="13"/>
        <v>0</v>
      </c>
      <c r="P45" s="17"/>
      <c r="Q45" s="13">
        <v>0.14560943643512458</v>
      </c>
      <c r="R45" s="19">
        <f t="shared" si="9"/>
        <v>0</v>
      </c>
      <c r="S45" s="49">
        <f t="shared" si="10"/>
        <v>0</v>
      </c>
      <c r="T45" s="50">
        <f t="shared" si="14"/>
        <v>0</v>
      </c>
      <c r="V45" s="91"/>
      <c r="W45" s="92"/>
      <c r="Y45" s="56">
        <f t="shared" ca="1" si="17"/>
        <v>-4.9582511934396487E-2</v>
      </c>
      <c r="Z45" s="56">
        <f t="shared" ca="1" si="15"/>
        <v>-0.23106546854942245</v>
      </c>
      <c r="AA45" s="56">
        <f t="shared" ca="1" si="18"/>
        <v>-0.18941504178272972</v>
      </c>
      <c r="AB45" s="56">
        <f t="shared" ca="1" si="26"/>
        <v>0.18818785400375337</v>
      </c>
      <c r="AD45" s="13"/>
      <c r="AE45">
        <f t="shared" si="3"/>
        <v>1943</v>
      </c>
      <c r="AF45" s="13">
        <v>0.13819095477386933</v>
      </c>
      <c r="AG45" s="76">
        <f t="shared" si="2"/>
        <v>2.6537785588752221</v>
      </c>
      <c r="AH45" s="13">
        <f>POWER(AG$120/AG44,1/ROWS(AG44:AG$119))-1</f>
        <v>7.1872023874778534E-2</v>
      </c>
    </row>
    <row r="46" spans="1:34" x14ac:dyDescent="0.45">
      <c r="A46" s="8">
        <f t="shared" si="25"/>
        <v>98</v>
      </c>
      <c r="B46" s="8">
        <f t="shared" si="25"/>
        <v>2062</v>
      </c>
      <c r="C46" s="8"/>
      <c r="D46" s="14">
        <f t="shared" si="23"/>
        <v>172302.92545439408</v>
      </c>
      <c r="E46" s="17">
        <f t="shared" si="21"/>
        <v>66999.072498776062</v>
      </c>
      <c r="F46" s="17">
        <f t="shared" si="6"/>
        <v>105303.85295561801</v>
      </c>
      <c r="H46" s="17">
        <f t="shared" si="4"/>
        <v>220179.82614490169</v>
      </c>
      <c r="I46" s="17">
        <f t="shared" si="5"/>
        <v>355664.80421247368</v>
      </c>
      <c r="K46" s="49">
        <f t="shared" si="11"/>
        <v>0</v>
      </c>
      <c r="L46" s="19">
        <f t="shared" si="7"/>
        <v>0</v>
      </c>
      <c r="M46" s="49">
        <f t="shared" si="12"/>
        <v>0</v>
      </c>
      <c r="N46" s="19">
        <f t="shared" si="8"/>
        <v>0</v>
      </c>
      <c r="O46" s="49">
        <f t="shared" si="13"/>
        <v>0</v>
      </c>
      <c r="P46" s="17"/>
      <c r="Q46" s="13">
        <v>0.10891202379590426</v>
      </c>
      <c r="R46" s="19">
        <f t="shared" si="9"/>
        <v>0</v>
      </c>
      <c r="S46" s="49">
        <f t="shared" si="10"/>
        <v>0</v>
      </c>
      <c r="T46" s="50">
        <f t="shared" si="14"/>
        <v>0</v>
      </c>
      <c r="V46" s="91"/>
      <c r="W46" s="92"/>
      <c r="Y46" s="56">
        <f t="shared" ca="1" si="17"/>
        <v>0.10673142327018995</v>
      </c>
      <c r="Z46" s="56">
        <f t="shared" ref="Z46:Z77" ca="1" si="27">OFFSET($AF$2,$Z$13+ROW($A33)-1901,0,1,1)</f>
        <v>0.66777963272120222</v>
      </c>
      <c r="AA46" s="56">
        <f t="shared" ca="1" si="18"/>
        <v>0.16098276494316099</v>
      </c>
      <c r="AB46" s="56">
        <f t="shared" ca="1" si="26"/>
        <v>0.11023302646720379</v>
      </c>
      <c r="AD46" s="13"/>
      <c r="AE46">
        <f t="shared" si="3"/>
        <v>1944</v>
      </c>
      <c r="AF46" s="13">
        <v>0.12067696835908759</v>
      </c>
      <c r="AG46" s="76">
        <f t="shared" si="2"/>
        <v>2.9740285100566322</v>
      </c>
      <c r="AH46" s="13">
        <f>POWER(AG$120/AG45,1/ROWS(AG45:AG$119))-1</f>
        <v>7.1014391556581069E-2</v>
      </c>
    </row>
    <row r="47" spans="1:34" x14ac:dyDescent="0.45">
      <c r="A47" s="8">
        <f t="shared" si="25"/>
        <v>99</v>
      </c>
      <c r="B47" s="8">
        <f t="shared" si="25"/>
        <v>2063</v>
      </c>
      <c r="C47" s="8"/>
      <c r="D47" s="14">
        <f t="shared" si="23"/>
        <v>177472.01321802591</v>
      </c>
      <c r="E47" s="17">
        <f t="shared" si="21"/>
        <v>69009.04467373935</v>
      </c>
      <c r="F47" s="17">
        <f t="shared" si="6"/>
        <v>108462.96854428656</v>
      </c>
      <c r="H47" s="17">
        <f t="shared" si="4"/>
        <v>226785.22092924875</v>
      </c>
      <c r="I47" s="17">
        <f t="shared" si="5"/>
        <v>366334.74833884789</v>
      </c>
      <c r="K47" s="49">
        <f t="shared" si="11"/>
        <v>0</v>
      </c>
      <c r="L47" s="19">
        <f t="shared" si="7"/>
        <v>0</v>
      </c>
      <c r="M47" s="49">
        <f t="shared" si="12"/>
        <v>0</v>
      </c>
      <c r="N47" s="19">
        <f t="shared" si="8"/>
        <v>0</v>
      </c>
      <c r="O47" s="49">
        <f t="shared" si="13"/>
        <v>0</v>
      </c>
      <c r="P47" s="17"/>
      <c r="Q47" s="13">
        <v>-0.18941504178272972</v>
      </c>
      <c r="R47" s="19">
        <f t="shared" si="9"/>
        <v>0</v>
      </c>
      <c r="S47" s="49">
        <f t="shared" si="10"/>
        <v>0</v>
      </c>
      <c r="T47" s="50">
        <f t="shared" si="14"/>
        <v>0</v>
      </c>
      <c r="V47" s="91"/>
      <c r="W47" s="92"/>
      <c r="Y47" s="56">
        <f t="shared" ca="1" si="17"/>
        <v>-3.6622995285787989E-2</v>
      </c>
      <c r="Z47" s="56">
        <f t="shared" ca="1" si="27"/>
        <v>4.1041041041040893E-2</v>
      </c>
      <c r="AA47" s="56">
        <f t="shared" ca="1" si="18"/>
        <v>0.27657642786398173</v>
      </c>
      <c r="AB47" s="56">
        <f t="shared" ca="1" si="26"/>
        <v>5.5283908197876652E-2</v>
      </c>
      <c r="AD47" s="13"/>
      <c r="AE47">
        <f t="shared" si="3"/>
        <v>1945</v>
      </c>
      <c r="AF47" s="13">
        <v>0.26657912015758356</v>
      </c>
      <c r="AG47" s="76">
        <f t="shared" si="2"/>
        <v>3.7668424135910983</v>
      </c>
      <c r="AH47" s="13">
        <f>POWER(AG$120/AG46,1/ROWS(AG46:AG$119))-1</f>
        <v>7.0358571367471034E-2</v>
      </c>
    </row>
    <row r="48" spans="1:34" x14ac:dyDescent="0.45">
      <c r="A48" s="8">
        <f t="shared" si="25"/>
        <v>100</v>
      </c>
      <c r="B48" s="8">
        <f t="shared" si="25"/>
        <v>2064</v>
      </c>
      <c r="C48" s="8"/>
      <c r="D48" s="14">
        <f t="shared" si="23"/>
        <v>182796.17361456668</v>
      </c>
      <c r="E48" s="17">
        <f t="shared" si="21"/>
        <v>71079.316013951538</v>
      </c>
      <c r="F48" s="17">
        <f t="shared" si="6"/>
        <v>111716.85760061514</v>
      </c>
      <c r="H48" s="17">
        <f t="shared" si="4"/>
        <v>233588.77755712625</v>
      </c>
      <c r="I48" s="17">
        <f t="shared" si="5"/>
        <v>377324.79078901332</v>
      </c>
      <c r="K48" s="49">
        <f t="shared" si="11"/>
        <v>0</v>
      </c>
      <c r="L48" s="19">
        <f t="shared" si="7"/>
        <v>0</v>
      </c>
      <c r="M48" s="49">
        <f t="shared" si="12"/>
        <v>0</v>
      </c>
      <c r="N48" s="19">
        <f t="shared" si="8"/>
        <v>0</v>
      </c>
      <c r="O48" s="49">
        <f t="shared" si="13"/>
        <v>0</v>
      </c>
      <c r="P48" s="17"/>
      <c r="Q48" s="13">
        <v>0.15196639938907985</v>
      </c>
      <c r="R48" s="19">
        <f t="shared" si="9"/>
        <v>0</v>
      </c>
      <c r="S48" s="49">
        <f t="shared" si="10"/>
        <v>0</v>
      </c>
      <c r="T48" s="50">
        <f t="shared" si="14"/>
        <v>0</v>
      </c>
      <c r="V48" s="91"/>
      <c r="W48" s="92"/>
      <c r="Y48" s="56">
        <f t="shared" ca="1" si="17"/>
        <v>-3.9969752848165167E-2</v>
      </c>
      <c r="Z48" s="56">
        <f t="shared" ca="1" si="27"/>
        <v>0.38557692307692304</v>
      </c>
      <c r="AA48" s="56">
        <f t="shared" ca="1" si="18"/>
        <v>-0.33836997165430316</v>
      </c>
      <c r="AB48" s="56">
        <f t="shared" ca="1" si="26"/>
        <v>7.2566044283801423E-2</v>
      </c>
      <c r="AD48" s="13"/>
      <c r="AE48">
        <f t="shared" si="3"/>
        <v>1946</v>
      </c>
      <c r="AF48" s="13">
        <v>-8.1389320891653738E-2</v>
      </c>
      <c r="AG48" s="76">
        <f t="shared" si="2"/>
        <v>3.4602616676430409</v>
      </c>
      <c r="AH48" s="13">
        <f>POWER(AG$120/AG47,1/ROWS(AG47:AG$119))-1</f>
        <v>6.78933444176546E-2</v>
      </c>
    </row>
    <row r="49" spans="1:34" x14ac:dyDescent="0.45">
      <c r="A49" s="8">
        <f t="shared" si="25"/>
        <v>101</v>
      </c>
      <c r="B49" s="8">
        <f t="shared" si="25"/>
        <v>2065</v>
      </c>
      <c r="C49" s="8"/>
      <c r="D49" s="14">
        <f t="shared" si="23"/>
        <v>188280.0588230037</v>
      </c>
      <c r="E49" s="17">
        <f t="shared" si="21"/>
        <v>73211.695494370084</v>
      </c>
      <c r="F49" s="17">
        <f t="shared" si="6"/>
        <v>115068.36332863361</v>
      </c>
      <c r="H49" s="17">
        <f t="shared" si="4"/>
        <v>240596.44088384003</v>
      </c>
      <c r="I49" s="17">
        <f t="shared" si="5"/>
        <v>388644.53451268369</v>
      </c>
      <c r="K49" s="49">
        <f t="shared" si="11"/>
        <v>0</v>
      </c>
      <c r="L49" s="19">
        <f t="shared" si="7"/>
        <v>0</v>
      </c>
      <c r="M49" s="49">
        <f t="shared" si="12"/>
        <v>0</v>
      </c>
      <c r="N49" s="19">
        <f t="shared" si="8"/>
        <v>0</v>
      </c>
      <c r="O49" s="49">
        <f t="shared" si="13"/>
        <v>0</v>
      </c>
      <c r="P49" s="17"/>
      <c r="Q49" s="13">
        <v>4.2757706330792011E-2</v>
      </c>
      <c r="R49" s="19">
        <f t="shared" si="9"/>
        <v>0</v>
      </c>
      <c r="S49" s="49">
        <f t="shared" si="10"/>
        <v>0</v>
      </c>
      <c r="T49" s="50">
        <f t="shared" si="14"/>
        <v>0</v>
      </c>
      <c r="V49" s="91"/>
      <c r="W49" s="92"/>
      <c r="Y49" s="56">
        <f t="shared" ca="1" si="17"/>
        <v>-1.6653665706679886E-2</v>
      </c>
      <c r="Z49" s="56">
        <f t="shared" ca="1" si="27"/>
        <v>0.24843858431644694</v>
      </c>
      <c r="AA49" s="56">
        <f t="shared" ca="1" si="18"/>
        <v>-3.1520692974013498E-2</v>
      </c>
      <c r="AB49" s="56">
        <f t="shared" ca="1" si="26"/>
        <v>0.26499411636322567</v>
      </c>
      <c r="AD49" s="13"/>
      <c r="AE49">
        <f t="shared" si="3"/>
        <v>1947</v>
      </c>
      <c r="AF49" s="13">
        <v>2.257336343115135E-2</v>
      </c>
      <c r="AG49" s="76">
        <f t="shared" si="2"/>
        <v>3.5383714118336291</v>
      </c>
      <c r="AH49" s="13">
        <f>POWER(AG$120/AG48,1/ROWS(AG48:AG$119))-1</f>
        <v>7.0129072939534742E-2</v>
      </c>
    </row>
    <row r="50" spans="1:34" x14ac:dyDescent="0.45">
      <c r="A50" s="8">
        <f t="shared" si="25"/>
        <v>102</v>
      </c>
      <c r="B50" s="8">
        <f t="shared" si="25"/>
        <v>2066</v>
      </c>
      <c r="C50" s="8"/>
      <c r="D50" s="14">
        <f t="shared" si="23"/>
        <v>193928.46058769381</v>
      </c>
      <c r="E50" s="17">
        <f t="shared" si="21"/>
        <v>75408.046359201195</v>
      </c>
      <c r="F50" s="17">
        <f t="shared" si="6"/>
        <v>118520.41422849262</v>
      </c>
      <c r="H50" s="17">
        <f t="shared" si="4"/>
        <v>247814.33411035524</v>
      </c>
      <c r="I50" s="17">
        <f t="shared" si="5"/>
        <v>400303.87054806424</v>
      </c>
      <c r="K50" s="49">
        <f t="shared" si="11"/>
        <v>0</v>
      </c>
      <c r="L50" s="19">
        <f t="shared" si="7"/>
        <v>0</v>
      </c>
      <c r="M50" s="49">
        <f t="shared" si="12"/>
        <v>0</v>
      </c>
      <c r="N50" s="19">
        <f t="shared" si="8"/>
        <v>0</v>
      </c>
      <c r="O50" s="49">
        <f t="shared" si="13"/>
        <v>0</v>
      </c>
      <c r="P50" s="17"/>
      <c r="Q50" s="13">
        <v>-0.15193897012078827</v>
      </c>
      <c r="R50" s="19">
        <f t="shared" si="9"/>
        <v>0</v>
      </c>
      <c r="S50" s="49">
        <f t="shared" si="10"/>
        <v>0</v>
      </c>
      <c r="T50" s="50">
        <f t="shared" si="14"/>
        <v>0</v>
      </c>
      <c r="V50" s="91"/>
      <c r="W50" s="92"/>
      <c r="Y50" s="56">
        <f t="shared" ca="1" si="17"/>
        <v>-1.2664196542111648E-2</v>
      </c>
      <c r="Z50" s="56">
        <f t="shared" ca="1" si="27"/>
        <v>-0.32795997776542518</v>
      </c>
      <c r="AA50" s="56">
        <f t="shared" ca="1" si="18"/>
        <v>-4.3404038936510236E-2</v>
      </c>
      <c r="AB50" s="56">
        <f t="shared" ca="1" si="26"/>
        <v>7.5190659638310731E-2</v>
      </c>
      <c r="AD50" s="13"/>
      <c r="AE50">
        <f t="shared" si="3"/>
        <v>1948</v>
      </c>
      <c r="AF50" s="13">
        <v>-2.1523178807946852E-2</v>
      </c>
      <c r="AG50" s="76">
        <f t="shared" si="2"/>
        <v>3.4622144112478064</v>
      </c>
      <c r="AH50" s="13">
        <f>POWER(AG$120/AG49,1/ROWS(AG49:AG$119))-1</f>
        <v>7.0814429860726058E-2</v>
      </c>
    </row>
    <row r="51" spans="1:34" x14ac:dyDescent="0.45">
      <c r="A51" s="8">
        <f t="shared" si="25"/>
        <v>103</v>
      </c>
      <c r="B51" s="8">
        <f t="shared" si="25"/>
        <v>2067</v>
      </c>
      <c r="C51" s="8"/>
      <c r="D51" s="14">
        <f t="shared" si="23"/>
        <v>199746.31440532464</v>
      </c>
      <c r="E51" s="17">
        <f t="shared" si="21"/>
        <v>77670.287749977229</v>
      </c>
      <c r="F51" s="17">
        <f t="shared" si="6"/>
        <v>122076.02665534741</v>
      </c>
      <c r="H51" s="17">
        <f t="shared" si="4"/>
        <v>255248.76413366589</v>
      </c>
      <c r="I51" s="17">
        <f t="shared" si="5"/>
        <v>412312.98666450614</v>
      </c>
      <c r="K51" s="49">
        <f t="shared" si="11"/>
        <v>0</v>
      </c>
      <c r="L51" s="19">
        <f t="shared" si="7"/>
        <v>0</v>
      </c>
      <c r="M51" s="49">
        <f t="shared" si="12"/>
        <v>0</v>
      </c>
      <c r="N51" s="19">
        <f t="shared" si="8"/>
        <v>0</v>
      </c>
      <c r="O51" s="49">
        <f t="shared" si="13"/>
        <v>0</v>
      </c>
      <c r="P51" s="17"/>
      <c r="Q51" s="13">
        <v>4.8100949525237358E-2</v>
      </c>
      <c r="R51" s="19">
        <f t="shared" si="9"/>
        <v>0</v>
      </c>
      <c r="S51" s="49">
        <f t="shared" si="10"/>
        <v>0</v>
      </c>
      <c r="T51" s="50">
        <f t="shared" si="14"/>
        <v>0</v>
      </c>
      <c r="V51" s="91"/>
      <c r="W51" s="92"/>
      <c r="Y51" s="56">
        <f t="shared" ca="1" si="17"/>
        <v>-8.682969678346561E-2</v>
      </c>
      <c r="Z51" s="56">
        <f t="shared" ca="1" si="27"/>
        <v>0.2803970223325063</v>
      </c>
      <c r="AA51" s="56">
        <f t="shared" ca="1" si="18"/>
        <v>0.38331710483609194</v>
      </c>
      <c r="AB51" s="56">
        <f t="shared" ca="1" si="26"/>
        <v>-2.2332852869904052E-2</v>
      </c>
      <c r="AD51" s="13"/>
      <c r="AE51">
        <f t="shared" si="3"/>
        <v>1949</v>
      </c>
      <c r="AF51" s="13">
        <v>0.12859560067681874</v>
      </c>
      <c r="AG51" s="76">
        <f t="shared" si="2"/>
        <v>3.9074399531341566</v>
      </c>
      <c r="AH51" s="13">
        <f>POWER(AG$120/AG50,1/ROWS(AG50:AG$119))-1</f>
        <v>7.2194798380154079E-2</v>
      </c>
    </row>
    <row r="52" spans="1:34" x14ac:dyDescent="0.45">
      <c r="A52" s="8">
        <f t="shared" ref="A52:B67" si="28">A51+1</f>
        <v>104</v>
      </c>
      <c r="B52" s="8">
        <f t="shared" si="28"/>
        <v>2068</v>
      </c>
      <c r="C52" s="8"/>
      <c r="D52" s="14">
        <f t="shared" si="23"/>
        <v>205738.70383748438</v>
      </c>
      <c r="E52" s="17">
        <f t="shared" si="21"/>
        <v>80000.396382476552</v>
      </c>
      <c r="F52" s="17">
        <f t="shared" si="6"/>
        <v>125738.30745500783</v>
      </c>
      <c r="H52" s="17">
        <f t="shared" si="4"/>
        <v>262906.22705767589</v>
      </c>
      <c r="I52" s="17">
        <f t="shared" si="5"/>
        <v>424682.37626444135</v>
      </c>
      <c r="K52" s="49">
        <f t="shared" si="11"/>
        <v>0</v>
      </c>
      <c r="L52" s="19">
        <f t="shared" si="7"/>
        <v>0</v>
      </c>
      <c r="M52" s="49">
        <f t="shared" si="12"/>
        <v>0</v>
      </c>
      <c r="N52" s="19">
        <f t="shared" si="8"/>
        <v>0</v>
      </c>
      <c r="O52" s="49">
        <f t="shared" si="13"/>
        <v>0</v>
      </c>
      <c r="P52" s="17"/>
      <c r="Q52" s="13">
        <v>6.1151507927047488E-2</v>
      </c>
      <c r="R52" s="19">
        <f t="shared" si="9"/>
        <v>0</v>
      </c>
      <c r="S52" s="49">
        <f t="shared" si="10"/>
        <v>0</v>
      </c>
      <c r="T52" s="50">
        <f t="shared" si="14"/>
        <v>0</v>
      </c>
      <c r="V52" s="91"/>
      <c r="W52" s="92"/>
      <c r="Y52" s="56">
        <f t="shared" ca="1" si="17"/>
        <v>0.1200696149409109</v>
      </c>
      <c r="Z52" s="56">
        <f t="shared" ca="1" si="27"/>
        <v>-2.9715762273901936E-2</v>
      </c>
      <c r="AA52" s="56">
        <f t="shared" ca="1" si="18"/>
        <v>0.20267558528428076</v>
      </c>
      <c r="AB52" s="56">
        <f t="shared" ca="1" si="26"/>
        <v>0.13415012771857504</v>
      </c>
      <c r="AD52" s="13"/>
      <c r="AE52">
        <f t="shared" si="3"/>
        <v>1950</v>
      </c>
      <c r="AF52" s="13">
        <v>0.1764117941029486</v>
      </c>
      <c r="AG52" s="76">
        <f t="shared" si="2"/>
        <v>4.5967584456160946</v>
      </c>
      <c r="AH52" s="13">
        <f>POWER(AG$120/AG51,1/ROWS(AG51:AG$119))-1</f>
        <v>7.1398464898197567E-2</v>
      </c>
    </row>
    <row r="53" spans="1:34" x14ac:dyDescent="0.45">
      <c r="A53" s="8">
        <f t="shared" si="28"/>
        <v>105</v>
      </c>
      <c r="B53" s="8">
        <f t="shared" si="28"/>
        <v>2069</v>
      </c>
      <c r="C53" s="8"/>
      <c r="D53" s="14">
        <f t="shared" si="23"/>
        <v>211910.86495260891</v>
      </c>
      <c r="E53" s="17">
        <f t="shared" si="21"/>
        <v>82400.408273950845</v>
      </c>
      <c r="F53" s="17">
        <f t="shared" si="6"/>
        <v>129510.45667865807</v>
      </c>
      <c r="H53" s="17">
        <f t="shared" si="4"/>
        <v>270793.41386940615</v>
      </c>
      <c r="I53" s="17">
        <f t="shared" si="5"/>
        <v>437422.84755237465</v>
      </c>
      <c r="K53" s="49">
        <f t="shared" si="11"/>
        <v>0</v>
      </c>
      <c r="L53" s="19">
        <f t="shared" si="7"/>
        <v>0</v>
      </c>
      <c r="M53" s="49">
        <f t="shared" si="12"/>
        <v>0</v>
      </c>
      <c r="N53" s="19">
        <f t="shared" si="8"/>
        <v>0</v>
      </c>
      <c r="O53" s="49">
        <f t="shared" si="13"/>
        <v>0</v>
      </c>
      <c r="P53" s="17"/>
      <c r="Q53" s="13">
        <v>0.38331710483609194</v>
      </c>
      <c r="R53" s="19">
        <f t="shared" si="9"/>
        <v>0</v>
      </c>
      <c r="S53" s="49">
        <f t="shared" si="10"/>
        <v>0</v>
      </c>
      <c r="T53" s="50">
        <f t="shared" si="14"/>
        <v>0</v>
      </c>
      <c r="V53" s="91"/>
      <c r="W53" s="92"/>
      <c r="Y53" s="56">
        <f t="shared" ca="1" si="17"/>
        <v>7.6410368802371745E-2</v>
      </c>
      <c r="Z53" s="56">
        <f t="shared" ca="1" si="27"/>
        <v>-0.12716378162450059</v>
      </c>
      <c r="AA53" s="56">
        <f t="shared" ca="1" si="18"/>
        <v>4.8100949525237358E-2</v>
      </c>
      <c r="AB53" s="56">
        <f t="shared" ca="1" si="26"/>
        <v>0.25080809205266519</v>
      </c>
      <c r="AD53" s="13"/>
      <c r="AE53">
        <f t="shared" si="3"/>
        <v>1951</v>
      </c>
      <c r="AF53" s="13">
        <v>0.14358538657604081</v>
      </c>
      <c r="AG53" s="76">
        <f t="shared" si="2"/>
        <v>5.2567857840265617</v>
      </c>
      <c r="AH53" s="13">
        <f>POWER(AG$120/AG52,1/ROWS(AG52:AG$119))-1</f>
        <v>6.9926238557538323E-2</v>
      </c>
    </row>
    <row r="54" spans="1:34" x14ac:dyDescent="0.45">
      <c r="A54" s="8">
        <f t="shared" si="28"/>
        <v>106</v>
      </c>
      <c r="B54" s="8">
        <f t="shared" si="28"/>
        <v>2070</v>
      </c>
      <c r="C54" s="8"/>
      <c r="D54" s="14">
        <f t="shared" si="23"/>
        <v>218268.19090118719</v>
      </c>
      <c r="E54" s="17">
        <f t="shared" si="21"/>
        <v>84872.42052216937</v>
      </c>
      <c r="F54" s="17">
        <f t="shared" si="6"/>
        <v>133395.77037901781</v>
      </c>
      <c r="H54" s="17">
        <f t="shared" si="4"/>
        <v>278917.21628548834</v>
      </c>
      <c r="I54" s="17">
        <f t="shared" si="5"/>
        <v>450545.53297894594</v>
      </c>
      <c r="K54" s="49">
        <f t="shared" si="11"/>
        <v>0</v>
      </c>
      <c r="L54" s="19">
        <f t="shared" si="7"/>
        <v>0</v>
      </c>
      <c r="M54" s="49">
        <f t="shared" si="12"/>
        <v>0</v>
      </c>
      <c r="N54" s="19">
        <f t="shared" si="8"/>
        <v>0</v>
      </c>
      <c r="O54" s="49">
        <f t="shared" si="13"/>
        <v>0</v>
      </c>
      <c r="P54" s="17"/>
      <c r="Q54" s="13">
        <v>0.17867198498357584</v>
      </c>
      <c r="R54" s="19">
        <f t="shared" si="9"/>
        <v>0</v>
      </c>
      <c r="S54" s="49">
        <f t="shared" si="10"/>
        <v>0</v>
      </c>
      <c r="T54" s="50">
        <f t="shared" si="14"/>
        <v>0</v>
      </c>
      <c r="V54" s="91"/>
      <c r="W54" s="92"/>
      <c r="Y54" s="56">
        <f t="shared" ca="1" si="17"/>
        <v>4.6307110030148535E-2</v>
      </c>
      <c r="Z54" s="56">
        <f t="shared" ca="1" si="27"/>
        <v>-0.15331807780320361</v>
      </c>
      <c r="AA54" s="56">
        <f t="shared" ca="1" si="18"/>
        <v>0.43965824136703446</v>
      </c>
      <c r="AB54" s="56">
        <f t="shared" ref="AB54:AB63" ca="1" si="29">OFFSET($AF$2,$AC$54+ROW($A1)-1901,0,1,1)</f>
        <v>-3.1520692974013498E-2</v>
      </c>
      <c r="AC54" s="9">
        <f ca="1">RANDBETWEEN(1945, 2009)</f>
        <v>1978</v>
      </c>
      <c r="AD54" s="13"/>
      <c r="AE54">
        <f t="shared" si="3"/>
        <v>1952</v>
      </c>
      <c r="AF54" s="13">
        <v>8.4323922734026668E-2</v>
      </c>
      <c r="AG54" s="76">
        <f t="shared" si="2"/>
        <v>5.7000585823081469</v>
      </c>
      <c r="AH54" s="13">
        <f>POWER(AG$120/AG53,1/ROWS(AG53:AG$119))-1</f>
        <v>6.8863568275894682E-2</v>
      </c>
    </row>
    <row r="55" spans="1:34" x14ac:dyDescent="0.45">
      <c r="A55" s="8">
        <f t="shared" si="28"/>
        <v>107</v>
      </c>
      <c r="B55" s="8">
        <f t="shared" si="28"/>
        <v>2071</v>
      </c>
      <c r="C55" s="8"/>
      <c r="D55" s="14">
        <f t="shared" si="23"/>
        <v>224816.2366282228</v>
      </c>
      <c r="E55" s="17">
        <f t="shared" si="21"/>
        <v>87418.593137834454</v>
      </c>
      <c r="F55" s="17">
        <f t="shared" si="6"/>
        <v>137397.64349038835</v>
      </c>
      <c r="H55" s="17">
        <f t="shared" si="4"/>
        <v>287284.732774053</v>
      </c>
      <c r="I55" s="17">
        <f t="shared" si="5"/>
        <v>464061.89896831434</v>
      </c>
      <c r="K55" s="49">
        <f t="shared" si="11"/>
        <v>0</v>
      </c>
      <c r="L55" s="19">
        <f t="shared" si="7"/>
        <v>0</v>
      </c>
      <c r="M55" s="49">
        <f t="shared" si="12"/>
        <v>0</v>
      </c>
      <c r="N55" s="19">
        <f t="shared" si="8"/>
        <v>0</v>
      </c>
      <c r="O55" s="49">
        <f t="shared" si="13"/>
        <v>0</v>
      </c>
      <c r="P55" s="17"/>
      <c r="Q55" s="13">
        <v>-0.17268836468597593</v>
      </c>
      <c r="R55" s="19">
        <f t="shared" si="9"/>
        <v>0</v>
      </c>
      <c r="S55" s="49">
        <f t="shared" si="10"/>
        <v>0</v>
      </c>
      <c r="T55" s="50">
        <f t="shared" si="14"/>
        <v>0</v>
      </c>
      <c r="V55" s="91"/>
      <c r="W55" s="92"/>
      <c r="Y55" s="56">
        <f t="shared" ca="1" si="17"/>
        <v>1.9378824099942467E-2</v>
      </c>
      <c r="Z55" s="56">
        <f t="shared" ca="1" si="27"/>
        <v>7.5675675675675791E-2</v>
      </c>
      <c r="AA55" s="56">
        <f t="shared" ca="1" si="18"/>
        <v>0.18704335119337556</v>
      </c>
      <c r="AB55" s="56">
        <f t="shared" ca="1" si="29"/>
        <v>4.1863354037267042E-2</v>
      </c>
      <c r="AD55" s="13"/>
      <c r="AE55">
        <f t="shared" si="3"/>
        <v>1953</v>
      </c>
      <c r="AF55" s="13">
        <v>-3.7684138403562883E-2</v>
      </c>
      <c r="AG55" s="76">
        <f t="shared" si="2"/>
        <v>5.4852567857840304</v>
      </c>
      <c r="AH55" s="13">
        <f>POWER(AG$120/AG54,1/ROWS(AG54:AG$119))-1</f>
        <v>6.8631023734522678E-2</v>
      </c>
    </row>
    <row r="56" spans="1:34" x14ac:dyDescent="0.45">
      <c r="A56" s="8">
        <f t="shared" si="28"/>
        <v>108</v>
      </c>
      <c r="B56" s="8">
        <f t="shared" si="28"/>
        <v>2072</v>
      </c>
      <c r="C56" s="8"/>
      <c r="D56" s="14">
        <f t="shared" si="23"/>
        <v>231560.7237270695</v>
      </c>
      <c r="E56" s="17">
        <f t="shared" si="21"/>
        <v>90041.150931969489</v>
      </c>
      <c r="F56" s="17">
        <f t="shared" si="6"/>
        <v>141519.57279510002</v>
      </c>
      <c r="H56" s="17">
        <f t="shared" si="4"/>
        <v>295903.27475727466</v>
      </c>
      <c r="I56" s="17">
        <f t="shared" si="5"/>
        <v>477983.75593736372</v>
      </c>
      <c r="K56" s="49">
        <f t="shared" si="11"/>
        <v>0</v>
      </c>
      <c r="L56" s="19">
        <f t="shared" si="7"/>
        <v>0</v>
      </c>
      <c r="M56" s="49">
        <f t="shared" si="12"/>
        <v>0</v>
      </c>
      <c r="N56" s="19">
        <f t="shared" si="8"/>
        <v>0</v>
      </c>
      <c r="O56" s="49">
        <f t="shared" si="13"/>
        <v>0</v>
      </c>
      <c r="P56" s="17"/>
      <c r="Q56" s="13">
        <v>-3.1520692974013498E-2</v>
      </c>
      <c r="R56" s="19">
        <f t="shared" si="9"/>
        <v>0</v>
      </c>
      <c r="S56" s="49">
        <f t="shared" si="10"/>
        <v>0</v>
      </c>
      <c r="T56" s="50">
        <f t="shared" si="14"/>
        <v>0</v>
      </c>
      <c r="V56" s="91"/>
      <c r="W56" s="92"/>
      <c r="Y56" s="56">
        <f t="shared" ca="1" si="17"/>
        <v>3.0154026619728696E-2</v>
      </c>
      <c r="Z56" s="56">
        <f t="shared" ca="1" si="27"/>
        <v>0.13819095477386933</v>
      </c>
      <c r="AA56" s="56">
        <f t="shared" ca="1" si="18"/>
        <v>-0.33836997165430316</v>
      </c>
      <c r="AB56" s="56">
        <f t="shared" ca="1" si="29"/>
        <v>0.14939787766781909</v>
      </c>
      <c r="AD56" s="13"/>
      <c r="AE56">
        <f t="shared" si="3"/>
        <v>1954</v>
      </c>
      <c r="AF56" s="13">
        <v>0.43965824136703446</v>
      </c>
      <c r="AG56" s="76">
        <f t="shared" si="2"/>
        <v>7.8968951376684293</v>
      </c>
      <c r="AH56" s="13">
        <f>POWER(AG$120/AG55,1/ROWS(AG55:AG$119))-1</f>
        <v>7.0355226545988359E-2</v>
      </c>
    </row>
    <row r="57" spans="1:34" x14ac:dyDescent="0.45">
      <c r="A57" s="8">
        <f t="shared" si="28"/>
        <v>109</v>
      </c>
      <c r="B57" s="8">
        <f t="shared" si="28"/>
        <v>2073</v>
      </c>
      <c r="C57" s="8"/>
      <c r="D57" s="14">
        <f t="shared" si="23"/>
        <v>238507.54543888159</v>
      </c>
      <c r="E57" s="17">
        <f t="shared" si="21"/>
        <v>92742.38545992857</v>
      </c>
      <c r="F57" s="17">
        <f t="shared" si="6"/>
        <v>145765.15997895302</v>
      </c>
      <c r="H57" s="17">
        <f t="shared" si="4"/>
        <v>304780.37299999292</v>
      </c>
      <c r="I57" s="17">
        <f t="shared" si="5"/>
        <v>492323.26861548459</v>
      </c>
      <c r="K57" s="49">
        <f t="shared" si="11"/>
        <v>0</v>
      </c>
      <c r="L57" s="19">
        <f t="shared" si="7"/>
        <v>0</v>
      </c>
      <c r="M57" s="49">
        <f t="shared" si="12"/>
        <v>0</v>
      </c>
      <c r="N57" s="19">
        <f t="shared" si="8"/>
        <v>0</v>
      </c>
      <c r="O57" s="49">
        <f t="shared" si="13"/>
        <v>0</v>
      </c>
      <c r="P57" s="17"/>
      <c r="Q57" s="13">
        <v>4.1863354037267042E-2</v>
      </c>
      <c r="R57" s="19">
        <f t="shared" si="9"/>
        <v>0</v>
      </c>
      <c r="S57" s="49">
        <f t="shared" si="10"/>
        <v>0</v>
      </c>
      <c r="T57" s="50">
        <f t="shared" si="14"/>
        <v>0</v>
      </c>
      <c r="V57" s="91"/>
      <c r="W57" s="92"/>
      <c r="Y57" s="56">
        <f t="shared" ca="1" si="17"/>
        <v>1.4018202938589307E-2</v>
      </c>
      <c r="Z57" s="56">
        <f t="shared" ca="1" si="27"/>
        <v>0.12067696835908759</v>
      </c>
      <c r="AA57" s="56">
        <f t="shared" ca="1" si="18"/>
        <v>-0.16578431372549018</v>
      </c>
      <c r="AB57" s="56">
        <f t="shared" ca="1" si="29"/>
        <v>-9.2323651452282163E-2</v>
      </c>
      <c r="AD57" s="13"/>
      <c r="AE57">
        <f t="shared" si="3"/>
        <v>1955</v>
      </c>
      <c r="AF57" s="13">
        <v>0.20771513353115734</v>
      </c>
      <c r="AG57" s="76">
        <f t="shared" si="2"/>
        <v>9.5371997656707741</v>
      </c>
      <c r="AH57" s="13">
        <f>POWER(AG$120/AG56,1/ROWS(AG56:AG$119))-1</f>
        <v>6.5409352375235263E-2</v>
      </c>
    </row>
    <row r="58" spans="1:34" x14ac:dyDescent="0.45">
      <c r="A58" s="8">
        <f t="shared" si="28"/>
        <v>110</v>
      </c>
      <c r="B58" s="8">
        <f t="shared" si="28"/>
        <v>2074</v>
      </c>
      <c r="C58" s="8"/>
      <c r="D58" s="14">
        <f t="shared" si="23"/>
        <v>245662.77180204805</v>
      </c>
      <c r="E58" s="17">
        <f t="shared" si="21"/>
        <v>95524.657023726424</v>
      </c>
      <c r="F58" s="17">
        <f t="shared" si="6"/>
        <v>150138.11477832164</v>
      </c>
      <c r="H58" s="17">
        <f t="shared" si="4"/>
        <v>313923.7841899927</v>
      </c>
      <c r="I58" s="17">
        <f t="shared" si="5"/>
        <v>507092.96667394915</v>
      </c>
      <c r="K58" s="49">
        <f t="shared" si="11"/>
        <v>0</v>
      </c>
      <c r="L58" s="19">
        <f t="shared" si="7"/>
        <v>0</v>
      </c>
      <c r="M58" s="49">
        <f t="shared" si="12"/>
        <v>0</v>
      </c>
      <c r="N58" s="19">
        <f t="shared" si="8"/>
        <v>0</v>
      </c>
      <c r="O58" s="49">
        <f t="shared" si="13"/>
        <v>0</v>
      </c>
      <c r="P58" s="17"/>
      <c r="Q58" s="13">
        <v>0.14939787766781909</v>
      </c>
      <c r="R58" s="19">
        <f t="shared" si="9"/>
        <v>0</v>
      </c>
      <c r="S58" s="49">
        <f t="shared" si="10"/>
        <v>0</v>
      </c>
      <c r="T58" s="50">
        <f t="shared" si="14"/>
        <v>0</v>
      </c>
      <c r="V58" s="91"/>
      <c r="W58" s="92"/>
      <c r="Y58" s="56">
        <f t="shared" ca="1" si="17"/>
        <v>0.12040480977615556</v>
      </c>
      <c r="Z58" s="56">
        <f t="shared" ca="1" si="27"/>
        <v>0.26657912015758356</v>
      </c>
      <c r="AA58" s="56">
        <f t="shared" ca="1" si="18"/>
        <v>-0.16578431372549018</v>
      </c>
      <c r="AB58" s="56">
        <f t="shared" ca="1" si="29"/>
        <v>0.19599999999999995</v>
      </c>
      <c r="AD58" s="13"/>
      <c r="AE58">
        <f t="shared" si="3"/>
        <v>1956</v>
      </c>
      <c r="AF58" s="13">
        <v>2.2727272727272707E-2</v>
      </c>
      <c r="AG58" s="76">
        <f t="shared" si="2"/>
        <v>9.7539543057996543</v>
      </c>
      <c r="AH58" s="13">
        <f>POWER(AG$120/AG57,1/ROWS(AG57:AG$119))-1</f>
        <v>6.3291276328268031E-2</v>
      </c>
    </row>
    <row r="59" spans="1:34" x14ac:dyDescent="0.45">
      <c r="A59" s="8">
        <f t="shared" si="28"/>
        <v>111</v>
      </c>
      <c r="B59" s="8">
        <f t="shared" si="28"/>
        <v>2075</v>
      </c>
      <c r="C59" s="8"/>
      <c r="D59" s="14">
        <f t="shared" si="23"/>
        <v>253032.6549561095</v>
      </c>
      <c r="E59" s="17">
        <f t="shared" si="21"/>
        <v>98390.396734438225</v>
      </c>
      <c r="F59" s="17">
        <f t="shared" si="6"/>
        <v>154642.25822167128</v>
      </c>
      <c r="H59" s="17">
        <f t="shared" si="4"/>
        <v>323341.49771569244</v>
      </c>
      <c r="I59" s="17">
        <f t="shared" si="5"/>
        <v>522305.75567416765</v>
      </c>
      <c r="K59" s="49">
        <f t="shared" si="11"/>
        <v>0</v>
      </c>
      <c r="L59" s="19">
        <f t="shared" si="7"/>
        <v>0</v>
      </c>
      <c r="M59" s="49">
        <f t="shared" si="12"/>
        <v>0</v>
      </c>
      <c r="N59" s="19">
        <f t="shared" si="8"/>
        <v>0</v>
      </c>
      <c r="O59" s="49">
        <f t="shared" si="13"/>
        <v>0</v>
      </c>
      <c r="P59" s="17"/>
      <c r="Q59" s="13">
        <v>-9.2323651452282163E-2</v>
      </c>
      <c r="R59" s="19">
        <f t="shared" si="9"/>
        <v>0</v>
      </c>
      <c r="S59" s="49">
        <f t="shared" si="10"/>
        <v>0</v>
      </c>
      <c r="T59" s="50">
        <f t="shared" si="14"/>
        <v>0</v>
      </c>
      <c r="V59" s="91"/>
      <c r="W59" s="92"/>
      <c r="Y59" s="56">
        <f t="shared" ca="1" si="17"/>
        <v>-1.9647677802542573E-2</v>
      </c>
      <c r="Z59" s="56">
        <f t="shared" ca="1" si="27"/>
        <v>-8.1389320891653738E-2</v>
      </c>
      <c r="AA59" s="56">
        <f t="shared" ca="1" si="18"/>
        <v>0.22641626475195009</v>
      </c>
      <c r="AB59" s="56">
        <f t="shared" ca="1" si="29"/>
        <v>0.20267558528428076</v>
      </c>
      <c r="AD59" s="13"/>
      <c r="AE59">
        <f t="shared" si="3"/>
        <v>1957</v>
      </c>
      <c r="AF59" s="13">
        <v>-0.12772772772772778</v>
      </c>
      <c r="AG59" s="76">
        <f t="shared" si="2"/>
        <v>8.5081038859597786</v>
      </c>
      <c r="AH59" s="13">
        <f>POWER(AG$120/AG58,1/ROWS(AG58:AG$119))-1</f>
        <v>6.3958550307076534E-2</v>
      </c>
    </row>
    <row r="60" spans="1:34" x14ac:dyDescent="0.45">
      <c r="A60" s="8">
        <f t="shared" si="28"/>
        <v>112</v>
      </c>
      <c r="B60" s="8">
        <f t="shared" si="28"/>
        <v>2076</v>
      </c>
      <c r="C60" s="8"/>
      <c r="D60" s="14">
        <f t="shared" si="23"/>
        <v>260623.63460479278</v>
      </c>
      <c r="E60" s="17">
        <f t="shared" si="21"/>
        <v>101342.10863647137</v>
      </c>
      <c r="F60" s="17">
        <f t="shared" si="6"/>
        <v>159281.52596832142</v>
      </c>
      <c r="H60" s="17">
        <f t="shared" si="4"/>
        <v>333041.74264716322</v>
      </c>
      <c r="I60" s="17">
        <f t="shared" si="5"/>
        <v>537974.92834439268</v>
      </c>
      <c r="K60" s="49">
        <f t="shared" si="11"/>
        <v>0</v>
      </c>
      <c r="L60" s="19">
        <f t="shared" si="7"/>
        <v>0</v>
      </c>
      <c r="M60" s="49">
        <f t="shared" si="12"/>
        <v>0</v>
      </c>
      <c r="N60" s="19">
        <f t="shared" si="8"/>
        <v>0</v>
      </c>
      <c r="O60" s="49">
        <f t="shared" si="13"/>
        <v>0</v>
      </c>
      <c r="P60" s="17"/>
      <c r="Q60" s="13">
        <v>0.19599999999999995</v>
      </c>
      <c r="R60" s="19">
        <f t="shared" si="9"/>
        <v>0</v>
      </c>
      <c r="S60" s="49">
        <f t="shared" si="10"/>
        <v>0</v>
      </c>
      <c r="T60" s="50">
        <f t="shared" si="14"/>
        <v>0</v>
      </c>
      <c r="V60" s="91"/>
      <c r="W60" s="92"/>
      <c r="Y60" s="56">
        <f t="shared" ca="1" si="17"/>
        <v>4.0035076200674091E-4</v>
      </c>
      <c r="Z60" s="56">
        <f t="shared" ca="1" si="27"/>
        <v>2.257336343115135E-2</v>
      </c>
      <c r="AA60" s="56">
        <f t="shared" ca="1" si="18"/>
        <v>0.25322029387541778</v>
      </c>
      <c r="AB60" s="56">
        <f t="shared" ca="1" si="29"/>
        <v>-3.7343079612267571E-2</v>
      </c>
      <c r="AD60" s="13"/>
      <c r="AE60">
        <f t="shared" si="3"/>
        <v>1958</v>
      </c>
      <c r="AF60" s="13">
        <v>0.33968326830387885</v>
      </c>
      <c r="AG60" s="76">
        <f t="shared" si="2"/>
        <v>11.398164421011529</v>
      </c>
      <c r="AH60" s="13">
        <f>POWER(AG$120/AG59,1/ROWS(AG59:AG$119))-1</f>
        <v>6.7429041956859059E-2</v>
      </c>
    </row>
    <row r="61" spans="1:34" s="72" customFormat="1" ht="16.5" customHeight="1" x14ac:dyDescent="0.45">
      <c r="A61" s="8">
        <f t="shared" si="28"/>
        <v>113</v>
      </c>
      <c r="B61" s="8">
        <f t="shared" si="28"/>
        <v>2077</v>
      </c>
      <c r="C61" s="8"/>
      <c r="D61" s="14">
        <f t="shared" si="23"/>
        <v>268442.34364293655</v>
      </c>
      <c r="E61" s="17">
        <f t="shared" si="21"/>
        <v>104382.37189556552</v>
      </c>
      <c r="F61" s="17">
        <f t="shared" si="6"/>
        <v>164059.97174737102</v>
      </c>
      <c r="G61"/>
      <c r="H61" s="17">
        <f t="shared" si="4"/>
        <v>343032.99492657813</v>
      </c>
      <c r="I61" s="17">
        <f t="shared" si="5"/>
        <v>554114.17619472439</v>
      </c>
      <c r="J61"/>
      <c r="K61" s="49">
        <f t="shared" si="11"/>
        <v>0</v>
      </c>
      <c r="L61" s="19">
        <f t="shared" si="7"/>
        <v>0</v>
      </c>
      <c r="M61" s="49">
        <f t="shared" si="12"/>
        <v>0</v>
      </c>
      <c r="N61" s="19">
        <f t="shared" si="8"/>
        <v>0</v>
      </c>
      <c r="O61" s="49">
        <f t="shared" si="13"/>
        <v>0</v>
      </c>
      <c r="P61" s="17"/>
      <c r="Q61" s="13">
        <v>0.20267558528428076</v>
      </c>
      <c r="R61" s="19">
        <f t="shared" si="9"/>
        <v>0</v>
      </c>
      <c r="S61" s="49">
        <f t="shared" si="10"/>
        <v>0</v>
      </c>
      <c r="T61" s="50">
        <f t="shared" si="14"/>
        <v>0</v>
      </c>
      <c r="V61" s="91"/>
      <c r="W61" s="92"/>
      <c r="Y61" s="56">
        <f t="shared" ca="1" si="17"/>
        <v>-2.0658578777893958E-2</v>
      </c>
      <c r="Z61" s="56">
        <f t="shared" ca="1" si="27"/>
        <v>-2.1523178807946852E-2</v>
      </c>
      <c r="AA61" s="56">
        <f t="shared" ca="1" si="18"/>
        <v>0.17006594080662474</v>
      </c>
      <c r="AB61" s="56">
        <f t="shared" ca="1" si="29"/>
        <v>0.27657642786398173</v>
      </c>
      <c r="AC61" s="9"/>
      <c r="AD61" s="13"/>
      <c r="AE61">
        <f t="shared" si="3"/>
        <v>1959</v>
      </c>
      <c r="AF61" s="13">
        <v>0.1639540860030837</v>
      </c>
      <c r="AG61" s="76">
        <f t="shared" si="2"/>
        <v>13.266940050771343</v>
      </c>
      <c r="AH61" s="13">
        <f>POWER(AG$120/AG60,1/ROWS(AG60:AG$119))-1</f>
        <v>6.3395037635920914E-2</v>
      </c>
    </row>
    <row r="62" spans="1:34" x14ac:dyDescent="0.45">
      <c r="A62" s="8">
        <f t="shared" si="28"/>
        <v>114</v>
      </c>
      <c r="B62" s="8">
        <f t="shared" si="28"/>
        <v>2078</v>
      </c>
      <c r="C62" s="8"/>
      <c r="D62" s="14">
        <f t="shared" si="23"/>
        <v>276495.61395222467</v>
      </c>
      <c r="E62" s="17">
        <f t="shared" si="21"/>
        <v>107513.84305243249</v>
      </c>
      <c r="F62" s="17">
        <f t="shared" si="6"/>
        <v>168981.77089979217</v>
      </c>
      <c r="H62" s="17">
        <f t="shared" si="4"/>
        <v>353323.98477437551</v>
      </c>
      <c r="I62" s="17">
        <f t="shared" si="5"/>
        <v>570737.6014805662</v>
      </c>
      <c r="K62" s="49">
        <f t="shared" si="11"/>
        <v>0</v>
      </c>
      <c r="L62" s="19">
        <f t="shared" si="7"/>
        <v>0</v>
      </c>
      <c r="M62" s="49">
        <f t="shared" si="12"/>
        <v>0</v>
      </c>
      <c r="N62" s="19">
        <f t="shared" si="8"/>
        <v>0</v>
      </c>
      <c r="O62" s="49">
        <f t="shared" si="13"/>
        <v>0</v>
      </c>
      <c r="P62" s="17"/>
      <c r="Q62" s="13">
        <v>-3.7343079612267571E-2</v>
      </c>
      <c r="R62" s="19">
        <f t="shared" si="9"/>
        <v>0</v>
      </c>
      <c r="S62" s="49">
        <f t="shared" si="10"/>
        <v>0</v>
      </c>
      <c r="T62" s="50">
        <f t="shared" si="14"/>
        <v>0</v>
      </c>
      <c r="V62" s="91"/>
      <c r="W62" s="92"/>
      <c r="Y62" s="56">
        <f t="shared" ca="1" si="17"/>
        <v>5.8909058629801052E-2</v>
      </c>
      <c r="Z62" s="56">
        <f t="shared" ca="1" si="27"/>
        <v>0.12859560067681874</v>
      </c>
      <c r="AA62" s="56">
        <f t="shared" ca="1" si="18"/>
        <v>-9.346482190167793E-2</v>
      </c>
      <c r="AB62" s="56">
        <f t="shared" ca="1" si="29"/>
        <v>0.22583565009374795</v>
      </c>
      <c r="AD62" s="13"/>
      <c r="AE62">
        <f t="shared" si="3"/>
        <v>1960</v>
      </c>
      <c r="AF62" s="13">
        <v>-9.346482190167793E-2</v>
      </c>
      <c r="AG62" s="76">
        <f t="shared" si="2"/>
        <v>12.026947861745761</v>
      </c>
      <c r="AH62" s="13">
        <f>POWER(AG$120/AG61,1/ROWS(AG61:AG$119))-1</f>
        <v>6.1767735119881317E-2</v>
      </c>
    </row>
    <row r="63" spans="1:34" x14ac:dyDescent="0.45">
      <c r="A63" s="8">
        <f t="shared" si="28"/>
        <v>115</v>
      </c>
      <c r="B63" s="8">
        <f t="shared" si="28"/>
        <v>2079</v>
      </c>
      <c r="C63" s="8"/>
      <c r="D63" s="14">
        <f t="shared" si="23"/>
        <v>284790.48237079143</v>
      </c>
      <c r="E63" s="17">
        <f t="shared" si="21"/>
        <v>110739.25834400547</v>
      </c>
      <c r="F63" s="17">
        <f t="shared" si="6"/>
        <v>174051.22402678596</v>
      </c>
      <c r="H63" s="17">
        <f t="shared" si="4"/>
        <v>363923.70431760675</v>
      </c>
      <c r="I63" s="17">
        <f t="shared" si="5"/>
        <v>587859.72952498321</v>
      </c>
      <c r="K63" s="49">
        <f t="shared" si="11"/>
        <v>0</v>
      </c>
      <c r="L63" s="19">
        <f t="shared" si="7"/>
        <v>0</v>
      </c>
      <c r="M63" s="49">
        <f t="shared" si="12"/>
        <v>0</v>
      </c>
      <c r="N63" s="19">
        <f t="shared" si="8"/>
        <v>0</v>
      </c>
      <c r="O63" s="49">
        <f t="shared" si="13"/>
        <v>0</v>
      </c>
      <c r="P63" s="17"/>
      <c r="Q63" s="13">
        <v>-9.346482190167793E-2</v>
      </c>
      <c r="R63" s="19">
        <f t="shared" si="9"/>
        <v>0</v>
      </c>
      <c r="S63" s="49">
        <f t="shared" si="10"/>
        <v>0</v>
      </c>
      <c r="T63" s="50">
        <f t="shared" si="14"/>
        <v>0</v>
      </c>
      <c r="V63" s="91"/>
      <c r="W63" s="92"/>
      <c r="Y63" s="56">
        <f t="shared" ca="1" si="17"/>
        <v>-5.4511583292839762E-2</v>
      </c>
      <c r="Z63" s="56">
        <f t="shared" ca="1" si="27"/>
        <v>0.1764117941029486</v>
      </c>
      <c r="AA63" s="56">
        <f t="shared" ca="1" si="18"/>
        <v>0.1458099303527296</v>
      </c>
      <c r="AB63" s="56">
        <f t="shared" ca="1" si="29"/>
        <v>2.2573839662447304E-2</v>
      </c>
      <c r="AD63" s="13"/>
      <c r="AE63">
        <f t="shared" si="3"/>
        <v>1961</v>
      </c>
      <c r="AF63" s="13">
        <v>0.18704335119337556</v>
      </c>
      <c r="AG63" s="76">
        <f t="shared" si="2"/>
        <v>14.27650849443469</v>
      </c>
      <c r="AH63" s="13">
        <f>POWER(AG$120/AG62,1/ROWS(AG62:AG$119))-1</f>
        <v>6.4665193177575242E-2</v>
      </c>
    </row>
    <row r="64" spans="1:34" x14ac:dyDescent="0.45">
      <c r="A64" s="8">
        <f t="shared" si="28"/>
        <v>116</v>
      </c>
      <c r="B64" s="8">
        <f t="shared" si="28"/>
        <v>2080</v>
      </c>
      <c r="C64" s="8"/>
      <c r="D64" s="14">
        <f t="shared" si="23"/>
        <v>293334.1968419152</v>
      </c>
      <c r="E64" s="17">
        <f t="shared" si="21"/>
        <v>114061.43609432565</v>
      </c>
      <c r="F64" s="17">
        <f t="shared" si="6"/>
        <v>179272.76074758955</v>
      </c>
      <c r="H64" s="17">
        <f t="shared" si="4"/>
        <v>374841.41544713493</v>
      </c>
      <c r="I64" s="17">
        <f t="shared" si="5"/>
        <v>605495.52141073265</v>
      </c>
      <c r="K64" s="49">
        <f t="shared" si="11"/>
        <v>0</v>
      </c>
      <c r="L64" s="19">
        <f t="shared" si="7"/>
        <v>0</v>
      </c>
      <c r="M64" s="49">
        <f t="shared" si="12"/>
        <v>0</v>
      </c>
      <c r="N64" s="19">
        <f t="shared" si="8"/>
        <v>0</v>
      </c>
      <c r="O64" s="49">
        <f t="shared" si="13"/>
        <v>0</v>
      </c>
      <c r="P64" s="17"/>
      <c r="Q64" s="13">
        <v>0.18704335119337556</v>
      </c>
      <c r="R64" s="19">
        <f t="shared" si="9"/>
        <v>0</v>
      </c>
      <c r="S64" s="49">
        <f t="shared" si="10"/>
        <v>0</v>
      </c>
      <c r="T64" s="50">
        <f t="shared" si="14"/>
        <v>0</v>
      </c>
      <c r="V64" s="91"/>
      <c r="W64" s="92"/>
      <c r="Y64" s="56">
        <f t="shared" ca="1" si="17"/>
        <v>-5.9881097353683419E-3</v>
      </c>
      <c r="Z64" s="56">
        <f t="shared" ca="1" si="27"/>
        <v>0.14358538657604081</v>
      </c>
      <c r="AA64" s="56">
        <f t="shared" ca="1" si="18"/>
        <v>4.1863354037267042E-2</v>
      </c>
      <c r="AB64" s="56">
        <f t="shared" ref="AB64:AB73" ca="1" si="30">OFFSET($AF$2,$AC$64+ROW($A1)-1901,0,1,1)</f>
        <v>0.33968326830387885</v>
      </c>
      <c r="AC64" s="9">
        <f ca="1">RANDBETWEEN(1945, 2009)</f>
        <v>1958</v>
      </c>
      <c r="AD64" s="13"/>
      <c r="AE64">
        <f t="shared" si="3"/>
        <v>1962</v>
      </c>
      <c r="AF64" s="13">
        <v>-0.10805635344002185</v>
      </c>
      <c r="AG64" s="76">
        <f t="shared" si="2"/>
        <v>12.733841046670582</v>
      </c>
      <c r="AH64" s="13">
        <f>POWER(AG$120/AG63,1/ROWS(AG63:AG$119))-1</f>
        <v>6.2634830363917704E-2</v>
      </c>
    </row>
    <row r="65" spans="1:34" x14ac:dyDescent="0.45">
      <c r="A65" s="8">
        <f t="shared" si="28"/>
        <v>117</v>
      </c>
      <c r="B65" s="8">
        <f t="shared" si="28"/>
        <v>2081</v>
      </c>
      <c r="C65" s="8"/>
      <c r="D65" s="14">
        <f t="shared" si="23"/>
        <v>302134.22274717264</v>
      </c>
      <c r="E65" s="17">
        <f t="shared" si="21"/>
        <v>117483.27917715542</v>
      </c>
      <c r="F65" s="17">
        <f t="shared" si="6"/>
        <v>184650.94357001723</v>
      </c>
      <c r="H65" s="17">
        <f t="shared" si="4"/>
        <v>386086.65791054897</v>
      </c>
      <c r="I65" s="17">
        <f t="shared" si="5"/>
        <v>623660.38705305464</v>
      </c>
      <c r="K65" s="49">
        <f t="shared" si="11"/>
        <v>0</v>
      </c>
      <c r="L65" s="19">
        <f t="shared" si="7"/>
        <v>0</v>
      </c>
      <c r="M65" s="49">
        <f t="shared" si="12"/>
        <v>0</v>
      </c>
      <c r="N65" s="19">
        <f t="shared" si="8"/>
        <v>0</v>
      </c>
      <c r="O65" s="49">
        <f t="shared" si="13"/>
        <v>0</v>
      </c>
      <c r="P65" s="17"/>
      <c r="Q65" s="13">
        <v>-0.10805635344002185</v>
      </c>
      <c r="R65" s="19">
        <f t="shared" si="9"/>
        <v>0</v>
      </c>
      <c r="S65" s="49">
        <f t="shared" si="10"/>
        <v>0</v>
      </c>
      <c r="T65" s="50">
        <f t="shared" si="14"/>
        <v>0</v>
      </c>
      <c r="V65" s="91"/>
      <c r="W65" s="92"/>
      <c r="Y65" s="13">
        <f t="shared" ca="1" si="17"/>
        <v>-1.054482407019466E-2</v>
      </c>
      <c r="Z65" s="13">
        <f t="shared" ca="1" si="27"/>
        <v>8.4323922734026668E-2</v>
      </c>
      <c r="AA65" s="13">
        <f t="shared" ca="1" si="18"/>
        <v>0.12859560067681874</v>
      </c>
      <c r="AB65" s="13">
        <f t="shared" ca="1" si="30"/>
        <v>0.1639540860030837</v>
      </c>
      <c r="AD65" s="13"/>
      <c r="AE65">
        <f t="shared" si="3"/>
        <v>1963</v>
      </c>
      <c r="AF65" s="13">
        <v>0.17006594080662474</v>
      </c>
      <c r="AG65" s="76">
        <f t="shared" si="2"/>
        <v>14.89943370435463</v>
      </c>
      <c r="AH65" s="13">
        <f>POWER(AG$120/AG64,1/ROWS(AG64:AG$119))-1</f>
        <v>6.5962734820865343E-2</v>
      </c>
    </row>
    <row r="66" spans="1:34" x14ac:dyDescent="0.45">
      <c r="A66" s="8">
        <f t="shared" si="28"/>
        <v>118</v>
      </c>
      <c r="B66" s="8">
        <f t="shared" si="28"/>
        <v>2082</v>
      </c>
      <c r="C66" s="8"/>
      <c r="D66" s="14">
        <f t="shared" si="23"/>
        <v>311198.2494295878</v>
      </c>
      <c r="E66" s="17">
        <f t="shared" si="21"/>
        <v>121007.77755247008</v>
      </c>
      <c r="F66" s="17">
        <f t="shared" si="6"/>
        <v>190190.4718771177</v>
      </c>
      <c r="H66" s="17">
        <f t="shared" si="4"/>
        <v>397669.25764786545</v>
      </c>
      <c r="I66" s="17">
        <f t="shared" si="5"/>
        <v>642370.19866464636</v>
      </c>
      <c r="K66" s="49">
        <f t="shared" si="11"/>
        <v>0</v>
      </c>
      <c r="L66" s="19">
        <f t="shared" si="7"/>
        <v>0</v>
      </c>
      <c r="M66" s="49">
        <f t="shared" si="12"/>
        <v>0</v>
      </c>
      <c r="N66" s="19">
        <f t="shared" si="8"/>
        <v>0</v>
      </c>
      <c r="O66" s="49">
        <f t="shared" si="13"/>
        <v>0</v>
      </c>
      <c r="P66" s="17"/>
      <c r="Q66" s="13">
        <v>0.17006594080662474</v>
      </c>
      <c r="R66" s="19">
        <f t="shared" si="9"/>
        <v>0</v>
      </c>
      <c r="S66" s="49">
        <f t="shared" si="10"/>
        <v>0</v>
      </c>
      <c r="T66" s="50">
        <f t="shared" si="14"/>
        <v>0</v>
      </c>
      <c r="V66" s="91"/>
      <c r="W66" s="92"/>
      <c r="Y66" s="13">
        <f t="shared" ca="1" si="17"/>
        <v>-3.9313157014786118E-2</v>
      </c>
      <c r="Z66" s="13">
        <f t="shared" ca="1" si="27"/>
        <v>-3.7684138403562883E-2</v>
      </c>
      <c r="AA66" s="13">
        <f t="shared" ca="1" si="18"/>
        <v>0.27657642786398173</v>
      </c>
      <c r="AB66" s="13">
        <f t="shared" ca="1" si="30"/>
        <v>-9.346482190167793E-2</v>
      </c>
      <c r="AD66" s="13"/>
      <c r="AE66">
        <f t="shared" si="3"/>
        <v>1964</v>
      </c>
      <c r="AF66" s="13">
        <v>0.14560943643512458</v>
      </c>
      <c r="AG66" s="76">
        <f t="shared" si="2"/>
        <v>17.068931849248209</v>
      </c>
      <c r="AH66" s="13">
        <f>POWER(AG$120/AG65,1/ROWS(AG65:AG$119))-1</f>
        <v>6.4158295403549781E-2</v>
      </c>
    </row>
    <row r="67" spans="1:34" x14ac:dyDescent="0.45">
      <c r="A67" s="8">
        <f t="shared" si="28"/>
        <v>119</v>
      </c>
      <c r="B67" s="8">
        <f t="shared" si="28"/>
        <v>2083</v>
      </c>
      <c r="C67" s="8"/>
      <c r="D67" s="14">
        <f t="shared" si="23"/>
        <v>320534.19691247545</v>
      </c>
      <c r="E67" s="17">
        <f t="shared" si="21"/>
        <v>124638.01087904419</v>
      </c>
      <c r="F67" s="17">
        <f t="shared" si="6"/>
        <v>195896.18603343127</v>
      </c>
      <c r="H67" s="17">
        <f t="shared" si="4"/>
        <v>409599.33537730144</v>
      </c>
      <c r="I67" s="17">
        <f t="shared" si="5"/>
        <v>661641.30462458567</v>
      </c>
      <c r="K67" s="49">
        <f t="shared" si="11"/>
        <v>0</v>
      </c>
      <c r="L67" s="19">
        <f t="shared" si="7"/>
        <v>0</v>
      </c>
      <c r="M67" s="49">
        <f t="shared" si="12"/>
        <v>0</v>
      </c>
      <c r="N67" s="19">
        <f t="shared" si="8"/>
        <v>0</v>
      </c>
      <c r="O67" s="49">
        <f t="shared" si="13"/>
        <v>0</v>
      </c>
      <c r="P67" s="17"/>
      <c r="Q67" s="13">
        <v>0.14560943643512458</v>
      </c>
      <c r="R67" s="19">
        <f t="shared" si="9"/>
        <v>0</v>
      </c>
      <c r="S67" s="49">
        <f t="shared" si="10"/>
        <v>0</v>
      </c>
      <c r="T67" s="50">
        <f t="shared" si="14"/>
        <v>0</v>
      </c>
      <c r="V67" s="91"/>
      <c r="W67" s="92"/>
      <c r="Y67" s="13">
        <f t="shared" ca="1" si="17"/>
        <v>1.5961974913186953E-2</v>
      </c>
      <c r="Z67" s="13">
        <f t="shared" ca="1" si="27"/>
        <v>0.43965824136703446</v>
      </c>
      <c r="AA67" s="13">
        <f t="shared" ca="1" si="18"/>
        <v>0.26014734908444237</v>
      </c>
      <c r="AB67" s="13">
        <f t="shared" ca="1" si="30"/>
        <v>0.18704335119337556</v>
      </c>
      <c r="AD67" s="13"/>
      <c r="AE67">
        <f t="shared" si="3"/>
        <v>1965</v>
      </c>
      <c r="AF67" s="13">
        <v>0.10891202379590426</v>
      </c>
      <c r="AG67" s="76">
        <f t="shared" si="2"/>
        <v>18.927943760984199</v>
      </c>
      <c r="AH67" s="13">
        <f>POWER(AG$120/AG66,1/ROWS(AG66:AG$119))-1</f>
        <v>6.2705871894111587E-2</v>
      </c>
    </row>
    <row r="68" spans="1:34" x14ac:dyDescent="0.45">
      <c r="A68" s="8">
        <f t="shared" ref="A68:B73" si="31">A67+1</f>
        <v>120</v>
      </c>
      <c r="B68" s="8">
        <f t="shared" si="31"/>
        <v>2084</v>
      </c>
      <c r="C68" s="8"/>
      <c r="D68" s="14">
        <f t="shared" si="23"/>
        <v>330150.22281984973</v>
      </c>
      <c r="E68" s="17">
        <f t="shared" si="21"/>
        <v>128377.15120541552</v>
      </c>
      <c r="F68" s="17">
        <f t="shared" si="6"/>
        <v>201773.07161443422</v>
      </c>
      <c r="H68" s="17">
        <f t="shared" si="4"/>
        <v>421887.31543862046</v>
      </c>
      <c r="I68" s="17">
        <f t="shared" si="5"/>
        <v>681490.54376332334</v>
      </c>
      <c r="K68" s="49">
        <f t="shared" si="11"/>
        <v>0</v>
      </c>
      <c r="L68" s="19">
        <f t="shared" si="7"/>
        <v>0</v>
      </c>
      <c r="M68" s="49">
        <f t="shared" si="12"/>
        <v>0</v>
      </c>
      <c r="N68" s="19">
        <f t="shared" si="8"/>
        <v>0</v>
      </c>
      <c r="O68" s="49">
        <f t="shared" si="13"/>
        <v>0</v>
      </c>
      <c r="P68" s="17"/>
      <c r="Q68" s="13">
        <v>0.10891202379590426</v>
      </c>
      <c r="R68" s="19">
        <f t="shared" si="9"/>
        <v>0</v>
      </c>
      <c r="S68" s="49">
        <f t="shared" si="10"/>
        <v>0</v>
      </c>
      <c r="T68" s="50">
        <f t="shared" si="14"/>
        <v>0</v>
      </c>
      <c r="V68" s="91"/>
      <c r="W68" s="92"/>
      <c r="Y68" s="13">
        <f t="shared" ca="1" si="17"/>
        <v>-5.4213549967721493E-2</v>
      </c>
      <c r="Z68" s="13">
        <f t="shared" ca="1" si="27"/>
        <v>0.20771513353115734</v>
      </c>
      <c r="AA68" s="13">
        <f t="shared" ca="1" si="18"/>
        <v>0.25322029387541778</v>
      </c>
      <c r="AB68" s="13">
        <f t="shared" ca="1" si="30"/>
        <v>-0.10805635344002185</v>
      </c>
      <c r="AD68" s="13"/>
      <c r="AE68">
        <f t="shared" si="3"/>
        <v>1966</v>
      </c>
      <c r="AF68" s="13">
        <v>-0.18941504178272972</v>
      </c>
      <c r="AG68" s="76">
        <f t="shared" ref="AG68:AG120" si="32">AG67*(1+AF68)</f>
        <v>15.342706502636219</v>
      </c>
      <c r="AH68" s="13">
        <f>POWER(AG$120/AG67,1/ROWS(AG67:AG$119))-1</f>
        <v>6.185282131649239E-2</v>
      </c>
    </row>
    <row r="69" spans="1:34" x14ac:dyDescent="0.45">
      <c r="A69" s="8">
        <f t="shared" si="31"/>
        <v>121</v>
      </c>
      <c r="B69" s="8">
        <f t="shared" si="31"/>
        <v>2085</v>
      </c>
      <c r="C69" s="8"/>
      <c r="D69" s="14">
        <f t="shared" si="23"/>
        <v>340054.72950444522</v>
      </c>
      <c r="E69" s="17">
        <f t="shared" si="21"/>
        <v>132228.46574157799</v>
      </c>
      <c r="F69" s="17">
        <f t="shared" si="6"/>
        <v>207826.26376286722</v>
      </c>
      <c r="H69" s="17">
        <f t="shared" si="4"/>
        <v>434543.93490177905</v>
      </c>
      <c r="I69" s="17">
        <f t="shared" si="5"/>
        <v>701935.26007622306</v>
      </c>
      <c r="K69" s="49">
        <f t="shared" si="11"/>
        <v>0</v>
      </c>
      <c r="L69" s="19">
        <f t="shared" si="7"/>
        <v>0</v>
      </c>
      <c r="M69" s="49">
        <f t="shared" si="12"/>
        <v>0</v>
      </c>
      <c r="N69" s="19">
        <f t="shared" si="8"/>
        <v>0</v>
      </c>
      <c r="O69" s="49">
        <f t="shared" si="13"/>
        <v>0</v>
      </c>
      <c r="P69" s="17"/>
      <c r="Q69" s="13">
        <v>-0.18941504178272972</v>
      </c>
      <c r="R69" s="19">
        <f t="shared" si="9"/>
        <v>0</v>
      </c>
      <c r="S69" s="49">
        <f t="shared" si="10"/>
        <v>0</v>
      </c>
      <c r="T69" s="50">
        <f t="shared" si="14"/>
        <v>0</v>
      </c>
      <c r="V69" s="91"/>
      <c r="W69" s="92"/>
      <c r="Y69" s="13">
        <f t="shared" ca="1" si="17"/>
        <v>-3.0837955536969362E-2</v>
      </c>
      <c r="Z69" s="13">
        <f t="shared" ca="1" si="27"/>
        <v>2.2727272727272707E-2</v>
      </c>
      <c r="AA69" s="13">
        <f t="shared" ca="1" si="18"/>
        <v>0.11023302646720379</v>
      </c>
      <c r="AB69" s="13">
        <f t="shared" ca="1" si="30"/>
        <v>0.17006594080662474</v>
      </c>
      <c r="AD69" s="13"/>
      <c r="AE69">
        <f t="shared" ref="AE69:AE120" si="33">AE68+1</f>
        <v>1967</v>
      </c>
      <c r="AF69" s="13">
        <v>0.15196639938907985</v>
      </c>
      <c r="AG69" s="76">
        <f t="shared" si="32"/>
        <v>17.674282366725265</v>
      </c>
      <c r="AH69" s="13">
        <f>POWER(AG$120/AG68,1/ROWS(AG68:AG$119))-1</f>
        <v>6.7380923074029653E-2</v>
      </c>
    </row>
    <row r="70" spans="1:34" x14ac:dyDescent="0.45">
      <c r="A70" s="8">
        <f t="shared" si="31"/>
        <v>122</v>
      </c>
      <c r="B70" s="8">
        <f t="shared" si="31"/>
        <v>2086</v>
      </c>
      <c r="C70" s="8"/>
      <c r="D70" s="14">
        <f t="shared" si="23"/>
        <v>350256.37138957856</v>
      </c>
      <c r="E70" s="17">
        <f t="shared" si="21"/>
        <v>136195.31971382533</v>
      </c>
      <c r="F70" s="17">
        <f t="shared" si="6"/>
        <v>214061.05167575323</v>
      </c>
      <c r="H70" s="17">
        <f t="shared" si="4"/>
        <v>447580.25294883247</v>
      </c>
      <c r="I70" s="17">
        <f t="shared" si="5"/>
        <v>722993.31787850987</v>
      </c>
      <c r="K70" s="49">
        <f t="shared" si="11"/>
        <v>0</v>
      </c>
      <c r="L70" s="19">
        <f t="shared" si="7"/>
        <v>0</v>
      </c>
      <c r="M70" s="49">
        <f t="shared" si="12"/>
        <v>0</v>
      </c>
      <c r="N70" s="19">
        <f t="shared" si="8"/>
        <v>0</v>
      </c>
      <c r="O70" s="49">
        <f t="shared" si="13"/>
        <v>0</v>
      </c>
      <c r="P70" s="17"/>
      <c r="Q70" s="13">
        <v>0.15196639938907985</v>
      </c>
      <c r="R70" s="19">
        <f t="shared" si="9"/>
        <v>0</v>
      </c>
      <c r="S70" s="49">
        <f t="shared" si="10"/>
        <v>0</v>
      </c>
      <c r="T70" s="50">
        <f t="shared" si="14"/>
        <v>0</v>
      </c>
      <c r="V70" s="91"/>
      <c r="W70" s="92"/>
      <c r="Y70" s="13">
        <f t="shared" ca="1" si="17"/>
        <v>-1.9124241522103468E-2</v>
      </c>
      <c r="Z70" s="13">
        <f t="shared" ca="1" si="27"/>
        <v>-0.12772772772772778</v>
      </c>
      <c r="AA70" s="13">
        <f t="shared" ca="1" si="18"/>
        <v>3.1481074048919533E-2</v>
      </c>
      <c r="AB70" s="13">
        <f t="shared" ca="1" si="30"/>
        <v>0.14560943643512458</v>
      </c>
      <c r="AD70" s="13"/>
      <c r="AE70">
        <f t="shared" si="33"/>
        <v>1968</v>
      </c>
      <c r="AF70" s="13">
        <v>4.2757706330792011E-2</v>
      </c>
      <c r="AG70" s="76">
        <f t="shared" si="32"/>
        <v>18.4299941417692</v>
      </c>
      <c r="AH70" s="13">
        <f>POWER(AG$120/AG69,1/ROWS(AG69:AG$119))-1</f>
        <v>6.5786015471885895E-2</v>
      </c>
    </row>
    <row r="71" spans="1:34" x14ac:dyDescent="0.45">
      <c r="A71" s="8">
        <f t="shared" si="31"/>
        <v>123</v>
      </c>
      <c r="B71" s="8">
        <f t="shared" si="31"/>
        <v>2087</v>
      </c>
      <c r="C71" s="8"/>
      <c r="D71" s="14">
        <f t="shared" si="23"/>
        <v>360764.06253126595</v>
      </c>
      <c r="E71" s="17">
        <f t="shared" si="21"/>
        <v>140281.1793052401</v>
      </c>
      <c r="F71" s="17">
        <f t="shared" si="6"/>
        <v>220482.88322602585</v>
      </c>
      <c r="H71" s="17">
        <f t="shared" si="4"/>
        <v>461007.66053729749</v>
      </c>
      <c r="I71" s="17">
        <f t="shared" si="5"/>
        <v>744683.11741486518</v>
      </c>
      <c r="K71" s="49">
        <f t="shared" si="11"/>
        <v>0</v>
      </c>
      <c r="L71" s="19">
        <f t="shared" si="7"/>
        <v>0</v>
      </c>
      <c r="M71" s="49">
        <f t="shared" si="12"/>
        <v>0</v>
      </c>
      <c r="N71" s="19">
        <f t="shared" si="8"/>
        <v>0</v>
      </c>
      <c r="O71" s="49">
        <f t="shared" si="13"/>
        <v>0</v>
      </c>
      <c r="P71" s="17"/>
      <c r="Q71" s="13">
        <v>4.2757706330792011E-2</v>
      </c>
      <c r="R71" s="19">
        <f t="shared" si="9"/>
        <v>0</v>
      </c>
      <c r="S71" s="49">
        <f t="shared" si="10"/>
        <v>0</v>
      </c>
      <c r="T71" s="50">
        <f t="shared" si="14"/>
        <v>0</v>
      </c>
      <c r="V71" s="91"/>
      <c r="W71" s="92"/>
      <c r="Y71" s="13">
        <f t="shared" ca="1" si="17"/>
        <v>6.2849333953120423E-2</v>
      </c>
      <c r="Z71" s="13">
        <f t="shared" ca="1" si="27"/>
        <v>0.33968326830387885</v>
      </c>
      <c r="AA71" s="13">
        <f t="shared" ca="1" si="18"/>
        <v>-0.27582559642731219</v>
      </c>
      <c r="AB71" s="13">
        <f t="shared" ca="1" si="30"/>
        <v>0.10891202379590426</v>
      </c>
      <c r="AD71" s="13"/>
      <c r="AE71">
        <f t="shared" si="33"/>
        <v>1969</v>
      </c>
      <c r="AF71" s="13">
        <v>-0.15193897012078827</v>
      </c>
      <c r="AG71" s="76">
        <f t="shared" si="32"/>
        <v>15.629759812536626</v>
      </c>
      <c r="AH71" s="13">
        <f>POWER(AG$120/AG70,1/ROWS(AG70:AG$119))-1</f>
        <v>6.625173193073941E-2</v>
      </c>
    </row>
    <row r="72" spans="1:34" x14ac:dyDescent="0.45">
      <c r="A72" s="8">
        <f t="shared" si="31"/>
        <v>124</v>
      </c>
      <c r="B72" s="8">
        <f t="shared" si="31"/>
        <v>2088</v>
      </c>
      <c r="C72" s="8"/>
      <c r="D72" s="14">
        <f t="shared" si="23"/>
        <v>371586.98440720397</v>
      </c>
      <c r="E72" s="17">
        <f t="shared" si="21"/>
        <v>144489.61468439733</v>
      </c>
      <c r="F72" s="17">
        <f t="shared" si="6"/>
        <v>227097.36972280664</v>
      </c>
      <c r="H72" s="17">
        <f t="shared" si="4"/>
        <v>474837.89035341644</v>
      </c>
      <c r="I72" s="17">
        <f t="shared" si="5"/>
        <v>767023.6109373112</v>
      </c>
      <c r="K72" s="49">
        <f t="shared" si="11"/>
        <v>0</v>
      </c>
      <c r="L72" s="19">
        <f t="shared" si="7"/>
        <v>0</v>
      </c>
      <c r="M72" s="49">
        <f t="shared" si="12"/>
        <v>0</v>
      </c>
      <c r="N72" s="19">
        <f t="shared" si="8"/>
        <v>0</v>
      </c>
      <c r="O72" s="49">
        <f t="shared" si="13"/>
        <v>0</v>
      </c>
      <c r="P72" s="17"/>
      <c r="Q72" s="13">
        <v>-0.15193897012078827</v>
      </c>
      <c r="R72" s="19">
        <f t="shared" si="9"/>
        <v>0</v>
      </c>
      <c r="S72" s="49">
        <f t="shared" si="10"/>
        <v>0</v>
      </c>
      <c r="T72" s="50">
        <f t="shared" si="14"/>
        <v>0</v>
      </c>
      <c r="V72" s="91"/>
      <c r="W72" s="92"/>
      <c r="Y72" s="13">
        <f t="shared" ca="1" si="17"/>
        <v>5.9065971590085878E-2</v>
      </c>
      <c r="Z72" s="13">
        <f t="shared" ca="1" si="27"/>
        <v>0.1639540860030837</v>
      </c>
      <c r="AA72" s="13">
        <f t="shared" ca="1" si="18"/>
        <v>0.17867198498357584</v>
      </c>
      <c r="AB72" s="13">
        <f t="shared" ca="1" si="30"/>
        <v>-0.18941504178272972</v>
      </c>
      <c r="AD72" s="13"/>
      <c r="AE72">
        <f t="shared" si="33"/>
        <v>1970</v>
      </c>
      <c r="AF72" s="13">
        <v>4.8100949525237358E-2</v>
      </c>
      <c r="AG72" s="76">
        <f t="shared" si="32"/>
        <v>16.381566100371035</v>
      </c>
      <c r="AH72" s="13">
        <f>POWER(AG$120/AG71,1/ROWS(AG71:AG$119))-1</f>
        <v>7.1245442346399734E-2</v>
      </c>
    </row>
    <row r="73" spans="1:34" x14ac:dyDescent="0.45">
      <c r="A73" s="8">
        <f t="shared" si="31"/>
        <v>125</v>
      </c>
      <c r="B73" s="8">
        <f t="shared" si="31"/>
        <v>2089</v>
      </c>
      <c r="C73" s="8"/>
      <c r="D73" s="14">
        <f t="shared" si="23"/>
        <v>382734.59393942013</v>
      </c>
      <c r="E73" s="17">
        <f t="shared" si="21"/>
        <v>148824.30312492925</v>
      </c>
      <c r="F73" s="17">
        <f t="shared" si="6"/>
        <v>233910.29081449087</v>
      </c>
      <c r="H73" s="17">
        <f t="shared" si="4"/>
        <v>489083.027064019</v>
      </c>
      <c r="I73" s="17">
        <f t="shared" si="5"/>
        <v>790034.31926543056</v>
      </c>
      <c r="K73" s="49">
        <f t="shared" si="11"/>
        <v>0</v>
      </c>
      <c r="L73" s="19">
        <f t="shared" si="7"/>
        <v>0</v>
      </c>
      <c r="M73" s="49">
        <f t="shared" si="12"/>
        <v>0</v>
      </c>
      <c r="N73" s="19">
        <f t="shared" si="8"/>
        <v>0</v>
      </c>
      <c r="O73" s="49">
        <f t="shared" si="13"/>
        <v>0</v>
      </c>
      <c r="P73" s="17"/>
      <c r="Q73" s="13">
        <v>-0.16578431372549018</v>
      </c>
      <c r="R73" s="19">
        <f t="shared" si="9"/>
        <v>0</v>
      </c>
      <c r="S73" s="49">
        <f t="shared" si="10"/>
        <v>0</v>
      </c>
      <c r="T73" s="50">
        <f t="shared" si="14"/>
        <v>0</v>
      </c>
      <c r="V73" s="91"/>
      <c r="W73" s="92"/>
      <c r="Y73" s="13">
        <f t="shared" ca="1" si="17"/>
        <v>4.4197336631487914E-2</v>
      </c>
      <c r="Z73" s="13">
        <f t="shared" ca="1" si="27"/>
        <v>-9.346482190167793E-2</v>
      </c>
      <c r="AA73" s="13">
        <f t="shared" ca="1" si="18"/>
        <v>0.18704335119337556</v>
      </c>
      <c r="AB73" s="13">
        <f t="shared" ca="1" si="30"/>
        <v>0.15196639938907985</v>
      </c>
      <c r="AD73" s="13"/>
      <c r="AE73">
        <f>AE72+1</f>
        <v>1971</v>
      </c>
      <c r="AF73" s="13">
        <v>6.1151507927047488E-2</v>
      </c>
      <c r="AG73" s="76">
        <f>AG72*(1+AF73)</f>
        <v>17.383323569615328</v>
      </c>
      <c r="AH73" s="13">
        <f>POWER(AG$120/AG72,1/ROWS(AG72:AG$119))-1</f>
        <v>7.1733015235611042E-2</v>
      </c>
    </row>
    <row r="74" spans="1:34" x14ac:dyDescent="0.45">
      <c r="A74" s="8"/>
      <c r="B74" s="8"/>
      <c r="C74" s="8"/>
      <c r="D74" s="14">
        <f t="shared" si="23"/>
        <v>394216.63175760274</v>
      </c>
      <c r="E74" s="17">
        <f t="shared" si="21"/>
        <v>153289.03221867714</v>
      </c>
      <c r="F74" s="17">
        <f t="shared" si="6"/>
        <v>240927.5995389256</v>
      </c>
      <c r="H74" s="17"/>
      <c r="I74" s="17"/>
      <c r="K74" s="49"/>
      <c r="L74" s="19"/>
      <c r="M74" s="49"/>
      <c r="N74" s="19"/>
      <c r="O74" s="49"/>
      <c r="P74" s="17"/>
      <c r="Q74" s="13">
        <v>-0.27582559642731219</v>
      </c>
      <c r="R74" s="19"/>
      <c r="S74" s="49"/>
      <c r="T74" s="50">
        <f t="shared" si="14"/>
        <v>0</v>
      </c>
      <c r="V74" s="91"/>
      <c r="W74" s="92"/>
      <c r="Y74" s="13">
        <f t="shared" ca="1" si="17"/>
        <v>-6.0296630725332492E-2</v>
      </c>
      <c r="Z74" s="13">
        <f t="shared" ref="Z74:Z79" ca="1" si="34">OFFSET($AF$2,$Z$13+ROW($A89)-1901,0,1,1)</f>
        <v>0.26957484091118689</v>
      </c>
      <c r="AA74" s="13">
        <f t="shared" ca="1" si="18"/>
        <v>2.1389946991289488E-2</v>
      </c>
      <c r="AB74" s="13">
        <f t="shared" ref="AB74:AB79" ca="1" si="35">OFFSET($AF$2,$AC$74+ROW($A1)-1901,0,1,1)</f>
        <v>0.26014734908444237</v>
      </c>
      <c r="AC74" s="9">
        <f ca="1">RANDBETWEEN(1945, 2009)</f>
        <v>1996</v>
      </c>
      <c r="AD74" s="13"/>
      <c r="AE74">
        <f t="shared" si="33"/>
        <v>1972</v>
      </c>
      <c r="AF74" s="13">
        <v>0.1458099303527296</v>
      </c>
      <c r="AG74" s="76">
        <f t="shared" si="32"/>
        <v>19.917984768599901</v>
      </c>
      <c r="AH74" s="13">
        <f>POWER(AG$120/AG73,1/ROWS(AG73:AG$119))-1</f>
        <v>7.1959296369993986E-2</v>
      </c>
    </row>
    <row r="75" spans="1:34" x14ac:dyDescent="0.45">
      <c r="A75" s="8"/>
      <c r="B75" s="8"/>
      <c r="C75" s="8"/>
      <c r="D75" s="14">
        <f t="shared" si="23"/>
        <v>406043.13071033085</v>
      </c>
      <c r="E75" s="17">
        <f t="shared" si="21"/>
        <v>157887.70318523745</v>
      </c>
      <c r="F75" s="17">
        <f t="shared" si="6"/>
        <v>248155.4275250934</v>
      </c>
      <c r="H75" s="17"/>
      <c r="I75" s="17"/>
      <c r="K75" s="49"/>
      <c r="L75" s="19"/>
      <c r="M75" s="49"/>
      <c r="N75" s="19"/>
      <c r="O75" s="49"/>
      <c r="P75" s="17"/>
      <c r="Q75" s="13">
        <v>0.38331710483609194</v>
      </c>
      <c r="R75" s="19"/>
      <c r="S75" s="49"/>
      <c r="T75" s="50">
        <f t="shared" si="14"/>
        <v>0</v>
      </c>
      <c r="V75" s="91"/>
      <c r="W75" s="92"/>
      <c r="Y75" s="13">
        <f t="shared" ca="1" si="17"/>
        <v>-6.2357734091460795E-2</v>
      </c>
      <c r="Z75" s="13">
        <f t="shared" ca="1" si="34"/>
        <v>-4.3404038936510236E-2</v>
      </c>
      <c r="AA75" s="13">
        <f t="shared" ca="1" si="18"/>
        <v>-0.17268836468597593</v>
      </c>
      <c r="AB75" s="13">
        <f t="shared" ca="1" si="35"/>
        <v>0.22641626475195009</v>
      </c>
      <c r="AD75" s="13"/>
      <c r="AE75">
        <f t="shared" si="33"/>
        <v>1973</v>
      </c>
      <c r="AF75" s="13">
        <v>-0.16578431372549018</v>
      </c>
      <c r="AG75" s="76">
        <f t="shared" si="32"/>
        <v>16.615895332942799</v>
      </c>
      <c r="AH75" s="13">
        <f>POWER(AG$120/AG74,1/ROWS(AG74:AG$119))-1</f>
        <v>7.0407858209651231E-2</v>
      </c>
    </row>
    <row r="76" spans="1:34" x14ac:dyDescent="0.45">
      <c r="A76" s="8"/>
      <c r="B76" s="8"/>
      <c r="C76" s="8"/>
      <c r="D76" s="14">
        <f t="shared" si="23"/>
        <v>418224.42463164078</v>
      </c>
      <c r="E76" s="17">
        <f t="shared" si="21"/>
        <v>162624.33428079457</v>
      </c>
      <c r="F76" s="17">
        <f t="shared" si="6"/>
        <v>255600.09035084621</v>
      </c>
      <c r="H76" s="17"/>
      <c r="I76" s="17"/>
      <c r="K76" s="49"/>
      <c r="L76" s="19"/>
      <c r="M76" s="49"/>
      <c r="N76" s="19"/>
      <c r="O76" s="49"/>
      <c r="P76" s="17"/>
      <c r="Q76" s="13">
        <v>0.17867198498357584</v>
      </c>
      <c r="R76" s="19"/>
      <c r="S76" s="49"/>
      <c r="T76" s="50">
        <f t="shared" si="14"/>
        <v>0</v>
      </c>
      <c r="V76" s="91"/>
      <c r="W76" s="92"/>
      <c r="Y76" s="13">
        <f t="shared" ca="1" si="17"/>
        <v>3.4112548608141627E-2</v>
      </c>
      <c r="Z76" s="13">
        <f t="shared" ca="1" si="34"/>
        <v>0.20317424156130182</v>
      </c>
      <c r="AA76" s="13">
        <f t="shared" ca="1" si="18"/>
        <v>6.4317350279221808E-2</v>
      </c>
      <c r="AB76" s="13">
        <f t="shared" ca="1" si="35"/>
        <v>0.16098276494316099</v>
      </c>
      <c r="AD76" s="13"/>
      <c r="AE76">
        <f t="shared" si="33"/>
        <v>1974</v>
      </c>
      <c r="AF76" s="13">
        <v>-0.27582559642731219</v>
      </c>
      <c r="AG76" s="76">
        <f t="shared" si="32"/>
        <v>12.032806092560058</v>
      </c>
      <c r="AH76" s="13">
        <f>POWER(AG$120/AG75,1/ROWS(AG75:AG$119))-1</f>
        <v>7.6354447222185762E-2</v>
      </c>
    </row>
    <row r="77" spans="1:34" x14ac:dyDescent="0.45">
      <c r="A77" s="8"/>
      <c r="B77" s="8"/>
      <c r="C77" s="8"/>
      <c r="D77" s="14">
        <f t="shared" si="23"/>
        <v>430771.15737059002</v>
      </c>
      <c r="E77" s="17">
        <f t="shared" si="21"/>
        <v>167503.0643092184</v>
      </c>
      <c r="F77" s="17">
        <f t="shared" ref="F77:F78" si="36">D77-E77</f>
        <v>263268.09306137159</v>
      </c>
      <c r="H77" s="17"/>
      <c r="I77" s="17"/>
      <c r="K77" s="49"/>
      <c r="L77" s="19"/>
      <c r="M77" s="49"/>
      <c r="N77" s="19"/>
      <c r="O77" s="49"/>
      <c r="P77" s="17"/>
      <c r="Q77" s="13">
        <v>-0.17268836468597593</v>
      </c>
      <c r="R77" s="19"/>
      <c r="S77" s="49"/>
      <c r="T77" s="50">
        <f t="shared" si="14"/>
        <v>0</v>
      </c>
      <c r="V77" s="91"/>
      <c r="W77" s="92"/>
      <c r="Y77" s="13">
        <f t="shared" ca="1" si="17"/>
        <v>-2.9880050530217441E-2</v>
      </c>
      <c r="Z77" s="13">
        <f t="shared" ca="1" si="34"/>
        <v>4.1750820499873775E-2</v>
      </c>
      <c r="AA77" s="13">
        <f t="shared" ca="1" si="18"/>
        <v>0.22641626475195009</v>
      </c>
      <c r="AB77" s="13">
        <f t="shared" ca="1" si="35"/>
        <v>0.25221643758032553</v>
      </c>
      <c r="AD77" s="13"/>
      <c r="AE77">
        <f t="shared" si="33"/>
        <v>1975</v>
      </c>
      <c r="AF77" s="13">
        <v>0.38331710483609194</v>
      </c>
      <c r="AG77" s="76">
        <f t="shared" si="32"/>
        <v>16.645186487014268</v>
      </c>
      <c r="AH77" s="13">
        <f>POWER(AG$120/AG76,1/ROWS(AG76:AG$119))-1</f>
        <v>8.6092836079891821E-2</v>
      </c>
    </row>
    <row r="78" spans="1:34" x14ac:dyDescent="0.45">
      <c r="A78" s="8"/>
      <c r="B78" s="8"/>
      <c r="C78" s="8"/>
      <c r="D78" s="14">
        <f t="shared" si="23"/>
        <v>443694.29209170776</v>
      </c>
      <c r="E78" s="17">
        <f t="shared" si="21"/>
        <v>172528.15623849496</v>
      </c>
      <c r="F78" s="17">
        <f t="shared" si="36"/>
        <v>271166.13585321279</v>
      </c>
      <c r="H78" s="17"/>
      <c r="I78" s="17"/>
      <c r="K78" s="49"/>
      <c r="L78" s="19"/>
      <c r="M78" s="49"/>
      <c r="N78" s="19"/>
      <c r="O78" s="49"/>
      <c r="P78" s="17"/>
      <c r="Q78" s="13">
        <v>-3.1520692974013498E-2</v>
      </c>
      <c r="R78" s="19"/>
      <c r="S78" s="49"/>
      <c r="T78" s="50">
        <f t="shared" ref="T78:T85" si="37">K78/(MAX(S77,0.001))</f>
        <v>0</v>
      </c>
      <c r="V78" s="91"/>
      <c r="W78" s="92"/>
      <c r="Y78" s="13">
        <f t="shared" ca="1" si="17"/>
        <v>3.9248598490378914E-2</v>
      </c>
      <c r="Z78" s="13">
        <f t="shared" ca="1" si="34"/>
        <v>0.13722698494441254</v>
      </c>
      <c r="AA78" s="13">
        <f t="shared" ca="1" si="18"/>
        <v>-7.0947825119590524E-2</v>
      </c>
      <c r="AB78" s="13">
        <f t="shared" ca="1" si="35"/>
        <v>-6.1780796896608758E-2</v>
      </c>
      <c r="AD78" s="13"/>
      <c r="AE78">
        <f t="shared" si="33"/>
        <v>1976</v>
      </c>
      <c r="AF78" s="13">
        <v>0.17867198498357584</v>
      </c>
      <c r="AG78" s="76">
        <f t="shared" si="32"/>
        <v>19.619214997070902</v>
      </c>
      <c r="AH78" s="13">
        <f>POWER(AG$120/AG77,1/ROWS(AG77:AG$119))-1</f>
        <v>8.0000146109300063E-2</v>
      </c>
    </row>
    <row r="79" spans="1:34" x14ac:dyDescent="0.45">
      <c r="A79" s="8"/>
      <c r="B79" s="8"/>
      <c r="C79" s="8"/>
      <c r="D79" s="14"/>
      <c r="E79" s="17"/>
      <c r="F79" s="17"/>
      <c r="H79" s="17"/>
      <c r="I79" s="17"/>
      <c r="K79" s="49"/>
      <c r="L79" s="19"/>
      <c r="M79" s="49"/>
      <c r="N79" s="19"/>
      <c r="O79" s="49"/>
      <c r="P79" s="17"/>
      <c r="Q79" s="13"/>
      <c r="R79" s="19"/>
      <c r="S79" s="49"/>
      <c r="T79" s="50">
        <f t="shared" si="37"/>
        <v>0</v>
      </c>
      <c r="V79" s="91"/>
      <c r="W79" s="92"/>
      <c r="Y79" s="13">
        <f t="shared" ref="Y79" ca="1" si="38">_xlfn.NORM.INV(RAND(), 0,0.04775)</f>
        <v>2.0585447246171635E-2</v>
      </c>
      <c r="Z79" s="13">
        <f t="shared" ca="1" si="34"/>
        <v>2.1389946991289488E-2</v>
      </c>
      <c r="AA79" s="13">
        <f t="shared" ref="AA79" ca="1" si="39">OFFSET($AF$3,RANDBETWEEN(1945,2018)-1901,0,1,1)</f>
        <v>2.1389946991289488E-2</v>
      </c>
      <c r="AB79" s="13">
        <f t="shared" ca="1" si="35"/>
        <v>-7.0947825119590524E-2</v>
      </c>
      <c r="AD79" s="13"/>
      <c r="AE79">
        <f t="shared" si="33"/>
        <v>1977</v>
      </c>
      <c r="AF79" s="13">
        <v>-0.17268836468597593</v>
      </c>
      <c r="AG79" s="76">
        <f t="shared" si="32"/>
        <v>16.231204842804154</v>
      </c>
      <c r="AH79" s="13">
        <f>POWER(AG$120/AG78,1/ROWS(AG78:AG$119))-1</f>
        <v>7.7754356244269518E-2</v>
      </c>
    </row>
    <row r="80" spans="1:34" x14ac:dyDescent="0.45">
      <c r="A80" s="8"/>
      <c r="B80" s="8"/>
      <c r="C80" s="8"/>
      <c r="D80" s="14"/>
      <c r="E80" s="17"/>
      <c r="F80" s="17"/>
      <c r="H80" s="17"/>
      <c r="I80" s="17"/>
      <c r="K80" s="49"/>
      <c r="L80" s="19"/>
      <c r="M80" s="49"/>
      <c r="N80" s="19"/>
      <c r="O80" s="49"/>
      <c r="P80" s="17"/>
      <c r="Q80" s="13"/>
      <c r="R80" s="19"/>
      <c r="S80" s="49"/>
      <c r="T80" s="50">
        <f t="shared" si="37"/>
        <v>0</v>
      </c>
      <c r="V80" s="91"/>
      <c r="W80" s="92"/>
      <c r="Z80" s="13"/>
      <c r="AA80" s="13"/>
      <c r="AB80" s="13"/>
      <c r="AC80" s="77"/>
      <c r="AD80" s="13"/>
      <c r="AE80">
        <f t="shared" si="33"/>
        <v>1978</v>
      </c>
      <c r="AF80" s="13">
        <v>-3.1520692974013498E-2</v>
      </c>
      <c r="AG80" s="76">
        <f t="shared" si="32"/>
        <v>15.719586018355804</v>
      </c>
      <c r="AH80" s="13">
        <f>POWER(AG$120/AG79,1/ROWS(AG79:AG$119))-1</f>
        <v>8.4728428851061466E-2</v>
      </c>
    </row>
    <row r="81" spans="1:34" x14ac:dyDescent="0.45">
      <c r="A81" s="8"/>
      <c r="B81" s="8"/>
      <c r="C81" s="8"/>
      <c r="D81" s="14"/>
      <c r="E81" s="17"/>
      <c r="F81" s="17"/>
      <c r="H81" s="17"/>
      <c r="I81" s="17"/>
      <c r="K81" s="49"/>
      <c r="L81" s="19"/>
      <c r="M81" s="49"/>
      <c r="N81" s="19"/>
      <c r="O81" s="49"/>
      <c r="P81" s="17"/>
      <c r="Q81" s="13"/>
      <c r="R81" s="19"/>
      <c r="S81" s="49"/>
      <c r="T81" s="50">
        <f t="shared" si="37"/>
        <v>0</v>
      </c>
      <c r="V81" s="91"/>
      <c r="W81" s="92"/>
      <c r="Z81" s="13"/>
      <c r="AA81" s="13"/>
      <c r="AB81" s="13"/>
      <c r="AC81" s="77"/>
      <c r="AD81" s="13"/>
      <c r="AE81">
        <f t="shared" si="33"/>
        <v>1979</v>
      </c>
      <c r="AF81" s="13">
        <v>4.1863354037267042E-2</v>
      </c>
      <c r="AG81" s="76">
        <f t="shared" si="32"/>
        <v>16.377660613161506</v>
      </c>
      <c r="AH81" s="13">
        <f>POWER(AG$120/AG80,1/ROWS(AG80:AG$119))-1</f>
        <v>8.7806850134895864E-2</v>
      </c>
    </row>
    <row r="82" spans="1:34" x14ac:dyDescent="0.45">
      <c r="A82" s="8"/>
      <c r="B82" s="8"/>
      <c r="C82" s="8"/>
      <c r="D82" s="14"/>
      <c r="E82" s="17"/>
      <c r="F82" s="17"/>
      <c r="H82" s="17"/>
      <c r="I82" s="17"/>
      <c r="K82" s="49"/>
      <c r="L82" s="19"/>
      <c r="M82" s="49"/>
      <c r="N82" s="19"/>
      <c r="O82" s="49"/>
      <c r="P82" s="17"/>
      <c r="Q82" s="13"/>
      <c r="R82" s="19"/>
      <c r="S82" s="49"/>
      <c r="T82" s="50">
        <f t="shared" si="37"/>
        <v>0</v>
      </c>
      <c r="V82" s="91"/>
      <c r="W82" s="92"/>
      <c r="Z82" s="13"/>
      <c r="AA82" s="13"/>
      <c r="AB82" s="13"/>
      <c r="AC82" s="77"/>
      <c r="AD82" s="13"/>
      <c r="AE82">
        <f t="shared" si="33"/>
        <v>1980</v>
      </c>
      <c r="AF82" s="13">
        <v>0.14939787766781909</v>
      </c>
      <c r="AG82" s="76">
        <f t="shared" si="32"/>
        <v>18.824448349931668</v>
      </c>
      <c r="AH82" s="13">
        <f>POWER(AG$120/AG81,1/ROWS(AG81:AG$119))-1</f>
        <v>8.9011155279450138E-2</v>
      </c>
    </row>
    <row r="83" spans="1:34" x14ac:dyDescent="0.45">
      <c r="A83" s="8"/>
      <c r="B83" s="8"/>
      <c r="C83" s="8"/>
      <c r="D83" s="14"/>
      <c r="E83" s="17"/>
      <c r="F83" s="17"/>
      <c r="H83" s="17"/>
      <c r="I83" s="17"/>
      <c r="K83" s="49"/>
      <c r="L83" s="19"/>
      <c r="M83" s="49"/>
      <c r="N83" s="19"/>
      <c r="O83" s="49"/>
      <c r="P83" s="17"/>
      <c r="Q83" s="13"/>
      <c r="R83" s="19">
        <f t="shared" ref="R83:R85" si="40">(R82-O83)*(1+W$8+Q83)</f>
        <v>0</v>
      </c>
      <c r="S83" s="49">
        <f t="shared" ref="S83:S85" si="41">L83+N83+R83</f>
        <v>0</v>
      </c>
      <c r="T83" s="50">
        <f t="shared" si="37"/>
        <v>0</v>
      </c>
      <c r="V83" s="93"/>
      <c r="W83" s="94"/>
      <c r="Z83" s="13"/>
      <c r="AA83" s="13"/>
      <c r="AB83" s="13"/>
      <c r="AC83" s="77"/>
      <c r="AD83" s="13"/>
      <c r="AE83">
        <f t="shared" si="33"/>
        <v>1981</v>
      </c>
      <c r="AF83" s="13">
        <v>-9.2323651452282163E-2</v>
      </c>
      <c r="AG83" s="76">
        <f t="shared" si="32"/>
        <v>17.08650654169109</v>
      </c>
      <c r="AH83" s="13">
        <f>POWER(AG$120/AG82,1/ROWS(AG82:AG$119))-1</f>
        <v>8.746562411069525E-2</v>
      </c>
    </row>
    <row r="84" spans="1:34" x14ac:dyDescent="0.45">
      <c r="A84" s="8"/>
      <c r="B84" s="8"/>
      <c r="C84" s="8"/>
      <c r="D84" s="14"/>
      <c r="E84" s="17"/>
      <c r="F84" s="17"/>
      <c r="H84" s="17"/>
      <c r="I84" s="17"/>
      <c r="K84" s="49"/>
      <c r="L84" s="19"/>
      <c r="M84" s="49"/>
      <c r="N84" s="19"/>
      <c r="O84" s="49"/>
      <c r="P84" s="17"/>
      <c r="Q84" s="13"/>
      <c r="R84" s="19">
        <f t="shared" si="40"/>
        <v>0</v>
      </c>
      <c r="S84" s="49">
        <f t="shared" si="41"/>
        <v>0</v>
      </c>
      <c r="T84" s="50">
        <f t="shared" si="37"/>
        <v>0</v>
      </c>
      <c r="Z84" s="13"/>
      <c r="AA84" s="13"/>
      <c r="AB84" s="13"/>
      <c r="AC84" s="77"/>
      <c r="AD84" s="13"/>
      <c r="AE84">
        <f t="shared" si="33"/>
        <v>1982</v>
      </c>
      <c r="AF84" s="13">
        <v>0.19599999999999995</v>
      </c>
      <c r="AG84" s="76">
        <f t="shared" si="32"/>
        <v>20.435461823862543</v>
      </c>
      <c r="AH84" s="13">
        <f>POWER(AG$120/AG83,1/ROWS(AG83:AG$119))-1</f>
        <v>9.2790071400729923E-2</v>
      </c>
    </row>
    <row r="85" spans="1:34" x14ac:dyDescent="0.45">
      <c r="A85" s="8"/>
      <c r="B85" s="8"/>
      <c r="C85" s="8"/>
      <c r="D85" s="14"/>
      <c r="E85" s="17"/>
      <c r="F85" s="17"/>
      <c r="H85" s="17"/>
      <c r="I85" s="17"/>
      <c r="K85" s="49"/>
      <c r="L85" s="19"/>
      <c r="M85" s="49"/>
      <c r="N85" s="19"/>
      <c r="O85" s="49"/>
      <c r="P85" s="17"/>
      <c r="Q85" s="13"/>
      <c r="R85" s="19">
        <f t="shared" si="40"/>
        <v>0</v>
      </c>
      <c r="S85" s="49">
        <f t="shared" si="41"/>
        <v>0</v>
      </c>
      <c r="T85" s="50">
        <f t="shared" si="37"/>
        <v>0</v>
      </c>
      <c r="Z85" s="13"/>
      <c r="AA85" s="13"/>
      <c r="AB85" s="13"/>
      <c r="AC85" s="77"/>
      <c r="AD85" s="13"/>
      <c r="AE85">
        <f t="shared" si="33"/>
        <v>1983</v>
      </c>
      <c r="AF85" s="13">
        <v>0.20267558528428076</v>
      </c>
      <c r="AG85" s="76">
        <f t="shared" si="32"/>
        <v>24.577231009568457</v>
      </c>
      <c r="AH85" s="13">
        <f>POWER(AG$120/AG84,1/ROWS(AG84:AG$119))-1</f>
        <v>9.0053982975975222E-2</v>
      </c>
    </row>
    <row r="86" spans="1:34" x14ac:dyDescent="0.45">
      <c r="Z86" s="13"/>
      <c r="AA86" s="13"/>
      <c r="AB86" s="13"/>
      <c r="AC86" s="77"/>
      <c r="AD86" s="13"/>
      <c r="AE86">
        <f t="shared" si="33"/>
        <v>1984</v>
      </c>
      <c r="AF86" s="13">
        <v>-3.7343079612267571E-2</v>
      </c>
      <c r="AG86" s="76">
        <f t="shared" si="32"/>
        <v>23.65944151532905</v>
      </c>
      <c r="AH86" s="13">
        <f>POWER(AG$120/AG85,1/ROWS(AG85:AG$119))-1</f>
        <v>8.6996115703497967E-2</v>
      </c>
    </row>
    <row r="87" spans="1:34" x14ac:dyDescent="0.45">
      <c r="Z87" s="13"/>
      <c r="AA87" s="13"/>
      <c r="AB87" s="13"/>
      <c r="AC87" s="77"/>
      <c r="AD87" s="13"/>
      <c r="AE87">
        <f t="shared" si="33"/>
        <v>1985</v>
      </c>
      <c r="AF87" s="13">
        <v>0.27657642786398173</v>
      </c>
      <c r="AG87" s="76">
        <f t="shared" si="32"/>
        <v>30.203085334895551</v>
      </c>
      <c r="AH87" s="13">
        <f>POWER(AG$120/AG86,1/ROWS(AG86:AG$119))-1</f>
        <v>9.0886714334046159E-2</v>
      </c>
    </row>
    <row r="88" spans="1:34" x14ac:dyDescent="0.45">
      <c r="Z88" s="13"/>
      <c r="AA88" s="13"/>
      <c r="AB88" s="13"/>
      <c r="AC88" s="77"/>
      <c r="AD88" s="13"/>
      <c r="AE88">
        <f t="shared" si="33"/>
        <v>1986</v>
      </c>
      <c r="AF88" s="13">
        <v>0.22583565009374795</v>
      </c>
      <c r="AG88" s="76">
        <f t="shared" si="32"/>
        <v>37.024018746338633</v>
      </c>
      <c r="AH88" s="13">
        <f>POWER(AG$120/AG87,1/ROWS(AG87:AG$119))-1</f>
        <v>8.5702781695639718E-2</v>
      </c>
    </row>
    <row r="89" spans="1:34" x14ac:dyDescent="0.45">
      <c r="A89" s="88" t="s">
        <v>39</v>
      </c>
      <c r="B89" s="88"/>
      <c r="C89" s="72"/>
      <c r="D89" s="87" t="s">
        <v>40</v>
      </c>
      <c r="E89" s="87"/>
      <c r="F89" s="87"/>
      <c r="G89" s="72"/>
      <c r="H89" s="81" t="s">
        <v>41</v>
      </c>
      <c r="I89" s="82"/>
      <c r="J89" s="72"/>
      <c r="K89" s="99" t="s">
        <v>42</v>
      </c>
      <c r="L89" s="100"/>
      <c r="M89" s="89" t="s">
        <v>43</v>
      </c>
      <c r="N89" s="96"/>
      <c r="O89" s="89" t="s">
        <v>44</v>
      </c>
      <c r="P89" s="96"/>
      <c r="Q89" s="96"/>
      <c r="R89" s="90"/>
      <c r="Z89" s="13"/>
      <c r="AA89" s="13"/>
      <c r="AB89" s="13"/>
      <c r="AC89" s="77"/>
      <c r="AD89" s="13"/>
      <c r="AE89">
        <f t="shared" si="33"/>
        <v>1987</v>
      </c>
      <c r="AF89" s="13">
        <v>2.2573839662447304E-2</v>
      </c>
      <c r="AG89" s="76">
        <f t="shared" si="32"/>
        <v>37.859793009177928</v>
      </c>
      <c r="AH89" s="13">
        <f>POWER(AG$120/AG88,1/ROWS(AG88:AG$119))-1</f>
        <v>8.1591859698369129E-2</v>
      </c>
    </row>
    <row r="90" spans="1:34" x14ac:dyDescent="0.45">
      <c r="A90" s="88"/>
      <c r="B90" s="88"/>
      <c r="D90" s="87"/>
      <c r="E90" s="87"/>
      <c r="F90" s="87"/>
      <c r="H90" s="83"/>
      <c r="I90" s="84"/>
      <c r="K90" s="101"/>
      <c r="L90" s="102"/>
      <c r="M90" s="91"/>
      <c r="N90" s="97"/>
      <c r="O90" s="91"/>
      <c r="P90" s="97"/>
      <c r="Q90" s="97"/>
      <c r="R90" s="92"/>
      <c r="Z90" s="13"/>
      <c r="AA90" s="13"/>
      <c r="AB90" s="13"/>
      <c r="AC90" s="77"/>
      <c r="AD90" s="13"/>
      <c r="AE90">
        <f t="shared" si="33"/>
        <v>1988</v>
      </c>
      <c r="AF90" s="13">
        <v>0.1185269238704354</v>
      </c>
      <c r="AG90" s="76">
        <f t="shared" si="32"/>
        <v>42.347197812927199</v>
      </c>
      <c r="AH90" s="13">
        <f>POWER(AG$120/AG89,1/ROWS(AG89:AG$119))-1</f>
        <v>8.3551351448402311E-2</v>
      </c>
    </row>
    <row r="91" spans="1:34" x14ac:dyDescent="0.45">
      <c r="A91" s="88"/>
      <c r="B91" s="88"/>
      <c r="D91" s="87"/>
      <c r="E91" s="87"/>
      <c r="F91" s="87"/>
      <c r="H91" s="83"/>
      <c r="I91" s="84"/>
      <c r="K91" s="101"/>
      <c r="L91" s="102"/>
      <c r="M91" s="91"/>
      <c r="N91" s="97"/>
      <c r="O91" s="91"/>
      <c r="P91" s="97"/>
      <c r="Q91" s="97"/>
      <c r="R91" s="92"/>
      <c r="Z91" s="13"/>
      <c r="AA91" s="13"/>
      <c r="AB91" s="13"/>
      <c r="AC91" s="77"/>
      <c r="AD91" s="13"/>
      <c r="AE91">
        <f t="shared" si="33"/>
        <v>1989</v>
      </c>
      <c r="AF91" s="13">
        <v>0.26957484091118689</v>
      </c>
      <c r="AG91" s="76">
        <f t="shared" si="32"/>
        <v>53.762936926381613</v>
      </c>
      <c r="AH91" s="13">
        <f>POWER(AG$120/AG90,1/ROWS(AG90:AG$119))-1</f>
        <v>8.2404527079672718E-2</v>
      </c>
    </row>
    <row r="92" spans="1:34" x14ac:dyDescent="0.45">
      <c r="A92" s="88"/>
      <c r="B92" s="88"/>
      <c r="D92" s="87"/>
      <c r="E92" s="87"/>
      <c r="F92" s="87"/>
      <c r="H92" s="83"/>
      <c r="I92" s="84"/>
      <c r="K92" s="101"/>
      <c r="L92" s="102"/>
      <c r="M92" s="91"/>
      <c r="N92" s="97"/>
      <c r="O92" s="91"/>
      <c r="P92" s="97"/>
      <c r="Q92" s="97"/>
      <c r="R92" s="92"/>
      <c r="Z92" s="13"/>
      <c r="AA92" s="13"/>
      <c r="AB92" s="13"/>
      <c r="AC92" s="77"/>
      <c r="AD92" s="13"/>
      <c r="AE92">
        <f t="shared" si="33"/>
        <v>1990</v>
      </c>
      <c r="AF92" s="13">
        <v>-4.3404038936510236E-2</v>
      </c>
      <c r="AG92" s="76">
        <f t="shared" si="32"/>
        <v>51.429408318687798</v>
      </c>
      <c r="AH92" s="13">
        <f>POWER(AG$120/AG91,1/ROWS(AG91:AG$119))-1</f>
        <v>7.6467751476391177E-2</v>
      </c>
    </row>
    <row r="93" spans="1:34" x14ac:dyDescent="0.45">
      <c r="A93" s="88"/>
      <c r="B93" s="88"/>
      <c r="D93" s="87"/>
      <c r="E93" s="87"/>
      <c r="F93" s="87"/>
      <c r="H93" s="83"/>
      <c r="I93" s="84"/>
      <c r="K93" s="101"/>
      <c r="L93" s="102"/>
      <c r="M93" s="91"/>
      <c r="N93" s="97"/>
      <c r="O93" s="91"/>
      <c r="P93" s="97"/>
      <c r="Q93" s="97"/>
      <c r="R93" s="92"/>
      <c r="Z93" s="13"/>
      <c r="AA93" s="13"/>
      <c r="AB93" s="13"/>
      <c r="AC93" s="77"/>
      <c r="AD93" s="13"/>
      <c r="AE93">
        <f t="shared" si="33"/>
        <v>1991</v>
      </c>
      <c r="AF93" s="13">
        <v>0.20317424156130182</v>
      </c>
      <c r="AG93" s="76">
        <f t="shared" si="32"/>
        <v>61.8785393477837</v>
      </c>
      <c r="AH93" s="13">
        <f>POWER(AG$120/AG92,1/ROWS(AG92:AG$119))-1</f>
        <v>8.1016154252450567E-2</v>
      </c>
    </row>
    <row r="94" spans="1:34" x14ac:dyDescent="0.45">
      <c r="A94" s="88"/>
      <c r="B94" s="88"/>
      <c r="D94" s="87"/>
      <c r="E94" s="87"/>
      <c r="F94" s="87"/>
      <c r="H94" s="83"/>
      <c r="I94" s="84"/>
      <c r="K94" s="101"/>
      <c r="L94" s="102"/>
      <c r="M94" s="91"/>
      <c r="N94" s="97"/>
      <c r="O94" s="91"/>
      <c r="P94" s="97"/>
      <c r="Q94" s="97"/>
      <c r="R94" s="92"/>
      <c r="Z94" s="13"/>
      <c r="AA94" s="13"/>
      <c r="AB94" s="13"/>
      <c r="AC94" s="77"/>
      <c r="AD94" s="13"/>
      <c r="AE94">
        <f t="shared" si="33"/>
        <v>1992</v>
      </c>
      <c r="AF94" s="13">
        <v>4.1750820499873775E-2</v>
      </c>
      <c r="AG94" s="76">
        <f t="shared" si="32"/>
        <v>64.462019136887392</v>
      </c>
      <c r="AH94" s="13">
        <f>POWER(AG$120/AG93,1/ROWS(AG93:AG$119))-1</f>
        <v>7.6738140915414865E-2</v>
      </c>
    </row>
    <row r="95" spans="1:34" x14ac:dyDescent="0.45">
      <c r="A95" s="88"/>
      <c r="B95" s="88"/>
      <c r="D95" s="87"/>
      <c r="E95" s="87"/>
      <c r="F95" s="87"/>
      <c r="H95" s="83"/>
      <c r="I95" s="84"/>
      <c r="K95" s="101"/>
      <c r="L95" s="102"/>
      <c r="M95" s="91"/>
      <c r="N95" s="97"/>
      <c r="O95" s="91"/>
      <c r="P95" s="97"/>
      <c r="Q95" s="97"/>
      <c r="R95" s="92"/>
      <c r="Z95" s="13"/>
      <c r="AA95" s="13"/>
      <c r="AB95" s="13"/>
      <c r="AC95" s="77"/>
      <c r="AD95" s="13"/>
      <c r="AE95">
        <f t="shared" si="33"/>
        <v>1993</v>
      </c>
      <c r="AF95" s="13">
        <v>0.13722698494441254</v>
      </c>
      <c r="AG95" s="76">
        <f t="shared" si="32"/>
        <v>73.307947666471478</v>
      </c>
      <c r="AH95" s="13">
        <f>POWER(AG$120/AG94,1/ROWS(AG94:AG$119))-1</f>
        <v>7.8107024860757601E-2</v>
      </c>
    </row>
    <row r="96" spans="1:34" x14ac:dyDescent="0.45">
      <c r="A96" s="88"/>
      <c r="B96" s="88"/>
      <c r="D96" s="87"/>
      <c r="E96" s="87"/>
      <c r="F96" s="87"/>
      <c r="H96" s="83"/>
      <c r="I96" s="84"/>
      <c r="K96" s="101"/>
      <c r="L96" s="102"/>
      <c r="M96" s="91"/>
      <c r="N96" s="97"/>
      <c r="O96" s="91"/>
      <c r="P96" s="97"/>
      <c r="Q96" s="97"/>
      <c r="R96" s="92"/>
      <c r="Z96" s="13"/>
      <c r="AA96" s="13"/>
      <c r="AB96" s="13"/>
      <c r="AC96" s="77"/>
      <c r="AD96" s="13"/>
      <c r="AE96">
        <f t="shared" si="33"/>
        <v>1994</v>
      </c>
      <c r="AF96" s="13">
        <v>2.1389946991289488E-2</v>
      </c>
      <c r="AG96" s="76">
        <f t="shared" si="32"/>
        <v>74.876000781097531</v>
      </c>
      <c r="AH96" s="13">
        <f>POWER(AG$120/AG95,1/ROWS(AG95:AG$119))-1</f>
        <v>7.5807244888601133E-2</v>
      </c>
    </row>
    <row r="97" spans="1:34" x14ac:dyDescent="0.45">
      <c r="A97" s="88"/>
      <c r="B97" s="88"/>
      <c r="D97" s="87"/>
      <c r="E97" s="87"/>
      <c r="F97" s="87"/>
      <c r="H97" s="83"/>
      <c r="I97" s="84"/>
      <c r="K97" s="101"/>
      <c r="L97" s="102"/>
      <c r="M97" s="91"/>
      <c r="N97" s="97"/>
      <c r="O97" s="91"/>
      <c r="P97" s="97"/>
      <c r="Q97" s="97"/>
      <c r="R97" s="92"/>
      <c r="Z97" s="13"/>
      <c r="AA97" s="13"/>
      <c r="AB97" s="13"/>
      <c r="AC97" s="77"/>
      <c r="AD97" s="13"/>
      <c r="AE97">
        <f t="shared" si="33"/>
        <v>1995</v>
      </c>
      <c r="AF97" s="13">
        <v>0.33452430627999163</v>
      </c>
      <c r="AG97" s="76">
        <f t="shared" si="32"/>
        <v>99.92384299941429</v>
      </c>
      <c r="AH97" s="13">
        <f>POWER(AG$120/AG96,1/ROWS(AG96:AG$119))-1</f>
        <v>7.8136505849344839E-2</v>
      </c>
    </row>
    <row r="98" spans="1:34" x14ac:dyDescent="0.45">
      <c r="A98" s="88"/>
      <c r="B98" s="88"/>
      <c r="D98" s="87"/>
      <c r="E98" s="87"/>
      <c r="F98" s="87"/>
      <c r="H98" s="83"/>
      <c r="I98" s="84"/>
      <c r="K98" s="101"/>
      <c r="L98" s="102"/>
      <c r="M98" s="91"/>
      <c r="N98" s="97"/>
      <c r="O98" s="91"/>
      <c r="P98" s="97"/>
      <c r="Q98" s="97"/>
      <c r="R98" s="92"/>
      <c r="Z98" s="13"/>
      <c r="AA98" s="13"/>
      <c r="AB98" s="13"/>
      <c r="AC98" s="77"/>
      <c r="AD98" s="13"/>
      <c r="AE98">
        <f t="shared" si="33"/>
        <v>1996</v>
      </c>
      <c r="AF98" s="13">
        <v>0.26014734908444237</v>
      </c>
      <c r="AG98" s="76">
        <f t="shared" si="32"/>
        <v>125.91876586604194</v>
      </c>
      <c r="AH98" s="13">
        <f>POWER(AG$120/AG97,1/ROWS(AG97:AG$119))-1</f>
        <v>6.8182286132220771E-2</v>
      </c>
    </row>
    <row r="99" spans="1:34" x14ac:dyDescent="0.45">
      <c r="A99" s="88"/>
      <c r="B99" s="88"/>
      <c r="D99" s="87"/>
      <c r="E99" s="87"/>
      <c r="F99" s="87"/>
      <c r="H99" s="83"/>
      <c r="I99" s="84"/>
      <c r="K99" s="101"/>
      <c r="L99" s="102"/>
      <c r="M99" s="91"/>
      <c r="N99" s="97"/>
      <c r="O99" s="91"/>
      <c r="P99" s="97"/>
      <c r="Q99" s="97"/>
      <c r="R99" s="92"/>
      <c r="Z99" s="13"/>
      <c r="AA99" s="13"/>
      <c r="AB99" s="13"/>
      <c r="AC99" s="77"/>
      <c r="AD99" s="13"/>
      <c r="AE99">
        <f t="shared" si="33"/>
        <v>1997</v>
      </c>
      <c r="AF99" s="13">
        <v>0.22641626475195009</v>
      </c>
      <c r="AG99" s="76">
        <f t="shared" si="32"/>
        <v>154.42882249560651</v>
      </c>
      <c r="AH99" s="13">
        <f>POWER(AG$120/AG98,1/ROWS(AG98:AG$119))-1</f>
        <v>6.0187863028013489E-2</v>
      </c>
    </row>
    <row r="100" spans="1:34" x14ac:dyDescent="0.45">
      <c r="A100" s="88"/>
      <c r="B100" s="88"/>
      <c r="D100" s="87"/>
      <c r="E100" s="87"/>
      <c r="F100" s="87"/>
      <c r="H100" s="83"/>
      <c r="I100" s="84"/>
      <c r="K100" s="101"/>
      <c r="L100" s="102"/>
      <c r="M100" s="91"/>
      <c r="N100" s="97"/>
      <c r="O100" s="91"/>
      <c r="P100" s="97"/>
      <c r="Q100" s="97"/>
      <c r="R100" s="92"/>
      <c r="Z100" s="13"/>
      <c r="AA100" s="13"/>
      <c r="AB100" s="13"/>
      <c r="AC100" s="77"/>
      <c r="AD100" s="13"/>
      <c r="AE100">
        <f t="shared" si="33"/>
        <v>1998</v>
      </c>
      <c r="AF100" s="13">
        <v>0.16098276494316099</v>
      </c>
      <c r="AG100" s="76">
        <f t="shared" si="32"/>
        <v>179.28920132786587</v>
      </c>
      <c r="AH100" s="13">
        <f>POWER(AG$120/AG99,1/ROWS(AG99:AG$119))-1</f>
        <v>5.286013430376868E-2</v>
      </c>
    </row>
    <row r="101" spans="1:34" x14ac:dyDescent="0.45">
      <c r="A101" s="88"/>
      <c r="B101" s="88"/>
      <c r="D101" s="87"/>
      <c r="E101" s="87"/>
      <c r="F101" s="87"/>
      <c r="H101" s="83"/>
      <c r="I101" s="84"/>
      <c r="K101" s="101"/>
      <c r="L101" s="102"/>
      <c r="M101" s="91"/>
      <c r="N101" s="97"/>
      <c r="O101" s="91"/>
      <c r="P101" s="97"/>
      <c r="Q101" s="97"/>
      <c r="R101" s="92"/>
      <c r="Z101" s="13"/>
      <c r="AA101" s="13"/>
      <c r="AB101" s="13"/>
      <c r="AC101" s="77"/>
      <c r="AD101" s="13"/>
      <c r="AE101">
        <f t="shared" si="33"/>
        <v>1999</v>
      </c>
      <c r="AF101" s="13">
        <v>0.25221643758032553</v>
      </c>
      <c r="AG101" s="76">
        <f t="shared" si="32"/>
        <v>224.50888498340197</v>
      </c>
      <c r="AH101" s="13">
        <f>POWER(AG$120/AG100,1/ROWS(AG100:AG$119))-1</f>
        <v>4.7726496742609648E-2</v>
      </c>
    </row>
    <row r="102" spans="1:34" x14ac:dyDescent="0.45">
      <c r="A102" s="88"/>
      <c r="B102" s="88"/>
      <c r="D102" s="87"/>
      <c r="E102" s="87"/>
      <c r="F102" s="87"/>
      <c r="H102" s="83"/>
      <c r="I102" s="84"/>
      <c r="K102" s="101"/>
      <c r="L102" s="102"/>
      <c r="M102" s="91"/>
      <c r="N102" s="97"/>
      <c r="O102" s="91"/>
      <c r="P102" s="97"/>
      <c r="Q102" s="97"/>
      <c r="R102" s="92"/>
      <c r="Z102" s="13"/>
      <c r="AA102" s="13"/>
      <c r="AB102" s="13"/>
      <c r="AC102" s="77"/>
      <c r="AD102" s="13"/>
      <c r="AE102">
        <f t="shared" si="33"/>
        <v>2000</v>
      </c>
      <c r="AF102" s="13">
        <v>-6.1780796896608758E-2</v>
      </c>
      <c r="AG102" s="76">
        <f t="shared" si="32"/>
        <v>210.63854715875831</v>
      </c>
      <c r="AH102" s="13">
        <f>POWER(AG$120/AG101,1/ROWS(AG101:AG$119))-1</f>
        <v>3.7940806603368182E-2</v>
      </c>
    </row>
    <row r="103" spans="1:34" x14ac:dyDescent="0.45">
      <c r="A103" s="88"/>
      <c r="B103" s="88"/>
      <c r="D103" s="87"/>
      <c r="E103" s="87"/>
      <c r="F103" s="87"/>
      <c r="H103" s="83"/>
      <c r="I103" s="84"/>
      <c r="K103" s="101"/>
      <c r="L103" s="102"/>
      <c r="M103" s="91"/>
      <c r="N103" s="97"/>
      <c r="O103" s="91"/>
      <c r="P103" s="97"/>
      <c r="Q103" s="97"/>
      <c r="R103" s="92"/>
      <c r="Z103" s="13"/>
      <c r="AA103" s="13"/>
      <c r="AB103" s="13"/>
      <c r="AC103" s="77"/>
      <c r="AD103" s="13"/>
      <c r="AE103">
        <f t="shared" si="33"/>
        <v>2001</v>
      </c>
      <c r="AF103" s="13">
        <v>-7.0947825119590524E-2</v>
      </c>
      <c r="AG103" s="76">
        <f t="shared" si="32"/>
        <v>195.69420035149412</v>
      </c>
      <c r="AH103" s="13">
        <f>POWER(AG$120/AG102,1/ROWS(AG102:AG$119))-1</f>
        <v>4.3781782307935391E-2</v>
      </c>
    </row>
    <row r="104" spans="1:34" x14ac:dyDescent="0.45">
      <c r="A104" s="88"/>
      <c r="B104" s="88"/>
      <c r="D104" s="87"/>
      <c r="E104" s="87"/>
      <c r="F104" s="87"/>
      <c r="H104" s="83"/>
      <c r="I104" s="84"/>
      <c r="K104" s="101"/>
      <c r="L104" s="102"/>
      <c r="M104" s="91"/>
      <c r="N104" s="97"/>
      <c r="O104" s="91"/>
      <c r="P104" s="97"/>
      <c r="Q104" s="97"/>
      <c r="R104" s="92"/>
      <c r="Z104" s="13"/>
      <c r="AA104" s="13"/>
      <c r="AB104" s="13"/>
      <c r="AC104" s="77"/>
      <c r="AD104" s="13"/>
      <c r="AE104">
        <f t="shared" si="33"/>
        <v>2002</v>
      </c>
      <c r="AF104" s="13">
        <v>-0.16762660280397157</v>
      </c>
      <c r="AG104" s="76">
        <f t="shared" si="32"/>
        <v>162.89064635813338</v>
      </c>
      <c r="AH104" s="13">
        <f>POWER(AG$120/AG103,1/ROWS(AG103:AG$119))-1</f>
        <v>5.0955664818335134E-2</v>
      </c>
    </row>
    <row r="105" spans="1:34" x14ac:dyDescent="0.45">
      <c r="A105" s="88"/>
      <c r="B105" s="88"/>
      <c r="D105" s="87"/>
      <c r="E105" s="87"/>
      <c r="F105" s="87"/>
      <c r="H105" s="83"/>
      <c r="I105" s="84"/>
      <c r="K105" s="101"/>
      <c r="L105" s="102"/>
      <c r="M105" s="91"/>
      <c r="N105" s="97"/>
      <c r="O105" s="91"/>
      <c r="P105" s="97"/>
      <c r="Q105" s="97"/>
      <c r="R105" s="92"/>
      <c r="Z105" s="13"/>
      <c r="AA105" s="13"/>
      <c r="AB105" s="13"/>
      <c r="AC105" s="77"/>
      <c r="AD105" s="13"/>
      <c r="AE105">
        <f t="shared" si="33"/>
        <v>2003</v>
      </c>
      <c r="AF105" s="13">
        <v>0.25322029387541778</v>
      </c>
      <c r="AG105" s="76">
        <f t="shared" si="32"/>
        <v>204.13786369849666</v>
      </c>
      <c r="AH105" s="13">
        <f>POWER(AG$120/AG104,1/ROWS(AG104:AG$119))-1</f>
        <v>6.6383786069340811E-2</v>
      </c>
    </row>
    <row r="106" spans="1:34" x14ac:dyDescent="0.45">
      <c r="A106" s="88"/>
      <c r="B106" s="88"/>
      <c r="D106" s="87"/>
      <c r="E106" s="87"/>
      <c r="F106" s="87"/>
      <c r="H106" s="83"/>
      <c r="I106" s="84"/>
      <c r="K106" s="101"/>
      <c r="L106" s="102"/>
      <c r="M106" s="91"/>
      <c r="N106" s="97"/>
      <c r="O106" s="91"/>
      <c r="P106" s="97"/>
      <c r="Q106" s="97"/>
      <c r="R106" s="92"/>
      <c r="Z106" s="13"/>
      <c r="AA106" s="13"/>
      <c r="AB106" s="13"/>
      <c r="AC106" s="77"/>
      <c r="AD106" s="13"/>
      <c r="AE106">
        <f t="shared" si="33"/>
        <v>2004</v>
      </c>
      <c r="AF106" s="13">
        <v>3.1481074048919533E-2</v>
      </c>
      <c r="AG106" s="76">
        <f t="shared" si="32"/>
        <v>210.56434290177728</v>
      </c>
      <c r="AH106" s="13">
        <f>POWER(AG$120/AG105,1/ROWS(AG105:AG$119))-1</f>
        <v>5.49679699098371E-2</v>
      </c>
    </row>
    <row r="107" spans="1:34" x14ac:dyDescent="0.45">
      <c r="A107" s="88"/>
      <c r="B107" s="88"/>
      <c r="D107" s="87"/>
      <c r="E107" s="87"/>
      <c r="F107" s="87"/>
      <c r="H107" s="83"/>
      <c r="I107" s="84"/>
      <c r="K107" s="101"/>
      <c r="L107" s="102"/>
      <c r="M107" s="91"/>
      <c r="N107" s="97"/>
      <c r="O107" s="91"/>
      <c r="P107" s="97"/>
      <c r="Q107" s="97"/>
      <c r="R107" s="92"/>
      <c r="Z107" s="13"/>
      <c r="AA107" s="13"/>
      <c r="AB107" s="13"/>
      <c r="AC107" s="77"/>
      <c r="AD107" s="13"/>
      <c r="AE107">
        <f t="shared" si="33"/>
        <v>2005</v>
      </c>
      <c r="AF107" s="13">
        <v>-6.0743763331169154E-3</v>
      </c>
      <c r="AG107" s="76">
        <f t="shared" si="32"/>
        <v>209.2852958406564</v>
      </c>
      <c r="AH107" s="13">
        <f>POWER(AG$120/AG106,1/ROWS(AG106:AG$119))-1</f>
        <v>5.6665926880638873E-2</v>
      </c>
    </row>
    <row r="108" spans="1:34" x14ac:dyDescent="0.45">
      <c r="A108" s="88"/>
      <c r="B108" s="88"/>
      <c r="D108" s="87"/>
      <c r="E108" s="87"/>
      <c r="F108" s="87"/>
      <c r="H108" s="83"/>
      <c r="I108" s="84"/>
      <c r="K108" s="101"/>
      <c r="L108" s="102"/>
      <c r="M108" s="91"/>
      <c r="N108" s="97"/>
      <c r="O108" s="91"/>
      <c r="P108" s="97"/>
      <c r="Q108" s="97"/>
      <c r="R108" s="92"/>
      <c r="Z108" s="13"/>
      <c r="AA108" s="13"/>
      <c r="AB108" s="13"/>
      <c r="AC108" s="77"/>
      <c r="AD108" s="13"/>
      <c r="AE108">
        <f t="shared" si="33"/>
        <v>2006</v>
      </c>
      <c r="AF108" s="13">
        <v>0.16288313505948215</v>
      </c>
      <c r="AG108" s="76">
        <f t="shared" si="32"/>
        <v>243.37434094903372</v>
      </c>
      <c r="AH108" s="13">
        <f>POWER(AG$120/AG107,1/ROWS(AG107:AG$119))-1</f>
        <v>6.1653051556146199E-2</v>
      </c>
    </row>
    <row r="109" spans="1:34" x14ac:dyDescent="0.45">
      <c r="A109" s="88"/>
      <c r="B109" s="88"/>
      <c r="D109" s="87"/>
      <c r="E109" s="87"/>
      <c r="F109" s="87"/>
      <c r="H109" s="83"/>
      <c r="I109" s="84"/>
      <c r="K109" s="101"/>
      <c r="L109" s="102"/>
      <c r="M109" s="91"/>
      <c r="N109" s="97"/>
      <c r="O109" s="91"/>
      <c r="P109" s="97"/>
      <c r="Q109" s="97"/>
      <c r="R109" s="92"/>
      <c r="Z109" s="13"/>
      <c r="AA109" s="13"/>
      <c r="AB109" s="13"/>
      <c r="AC109" s="77"/>
      <c r="AD109" s="13"/>
      <c r="AE109">
        <f t="shared" si="33"/>
        <v>2007</v>
      </c>
      <c r="AF109" s="13">
        <v>6.4317350279221808E-2</v>
      </c>
      <c r="AG109" s="76">
        <f t="shared" si="32"/>
        <v>259.02753368482746</v>
      </c>
      <c r="AH109" s="13">
        <f>POWER(AG$120/AG108,1/ROWS(AG108:AG$119))-1</f>
        <v>5.3626028441053464E-2</v>
      </c>
    </row>
    <row r="110" spans="1:34" x14ac:dyDescent="0.45">
      <c r="A110" s="88"/>
      <c r="B110" s="88"/>
      <c r="D110" s="87"/>
      <c r="E110" s="87"/>
      <c r="F110" s="87"/>
      <c r="H110" s="83"/>
      <c r="I110" s="84"/>
      <c r="K110" s="101"/>
      <c r="L110" s="102"/>
      <c r="M110" s="91"/>
      <c r="N110" s="97"/>
      <c r="O110" s="91"/>
      <c r="P110" s="97"/>
      <c r="Q110" s="97"/>
      <c r="R110" s="92"/>
      <c r="Z110" s="13"/>
      <c r="AA110" s="13"/>
      <c r="AB110" s="13"/>
      <c r="AC110" s="77"/>
      <c r="AD110" s="13"/>
      <c r="AE110">
        <f t="shared" si="33"/>
        <v>2008</v>
      </c>
      <c r="AF110" s="13">
        <v>-0.33836997165430316</v>
      </c>
      <c r="AG110" s="76">
        <f t="shared" si="32"/>
        <v>171.38039445420833</v>
      </c>
      <c r="AH110" s="13">
        <f>POWER(AG$120/AG109,1/ROWS(AG109:AG$119))-1</f>
        <v>5.2659431846203475E-2</v>
      </c>
    </row>
    <row r="111" spans="1:34" x14ac:dyDescent="0.45">
      <c r="A111" s="88"/>
      <c r="B111" s="88"/>
      <c r="D111" s="87"/>
      <c r="E111" s="87"/>
      <c r="F111" s="87"/>
      <c r="H111" s="85"/>
      <c r="I111" s="86"/>
      <c r="K111" s="103"/>
      <c r="L111" s="104"/>
      <c r="M111" s="93"/>
      <c r="N111" s="98"/>
      <c r="O111" s="91"/>
      <c r="P111" s="97"/>
      <c r="Q111" s="97"/>
      <c r="R111" s="92"/>
      <c r="Z111" s="13"/>
      <c r="AA111" s="13"/>
      <c r="AB111" s="13"/>
      <c r="AC111" s="77"/>
      <c r="AD111" s="13"/>
      <c r="AE111">
        <f t="shared" si="33"/>
        <v>2009</v>
      </c>
      <c r="AF111" s="13">
        <v>0.18818785400375337</v>
      </c>
      <c r="AG111" s="76">
        <f t="shared" si="32"/>
        <v>203.63210310486255</v>
      </c>
      <c r="AH111" s="13">
        <f>POWER(AG$120/AG110,1/ROWS(AG110:AG$119))-1</f>
        <v>0.10269436171298607</v>
      </c>
    </row>
    <row r="112" spans="1:34" x14ac:dyDescent="0.45">
      <c r="O112" s="91"/>
      <c r="P112" s="97"/>
      <c r="Q112" s="97"/>
      <c r="R112" s="92"/>
      <c r="Z112" s="13"/>
      <c r="AA112" s="13"/>
      <c r="AB112" s="13"/>
      <c r="AC112" s="77"/>
      <c r="AD112" s="13"/>
      <c r="AE112">
        <f t="shared" si="33"/>
        <v>2010</v>
      </c>
      <c r="AF112" s="13">
        <v>0.11023302646720379</v>
      </c>
      <c r="AG112" s="76">
        <f t="shared" si="32"/>
        <v>226.07908611599325</v>
      </c>
      <c r="AH112" s="13">
        <f>POWER(AG$120/AG111,1/ROWS(AG111:AG$119))-1</f>
        <v>9.3583189491116547E-2</v>
      </c>
    </row>
    <row r="113" spans="15:34" x14ac:dyDescent="0.45">
      <c r="O113" s="93"/>
      <c r="P113" s="98"/>
      <c r="Q113" s="98"/>
      <c r="R113" s="94"/>
      <c r="Z113" s="13"/>
      <c r="AA113" s="13"/>
      <c r="AB113" s="13"/>
      <c r="AC113" s="77"/>
      <c r="AD113" s="13"/>
      <c r="AE113">
        <f t="shared" si="33"/>
        <v>2011</v>
      </c>
      <c r="AF113" s="13">
        <v>5.5283908197876652E-2</v>
      </c>
      <c r="AG113" s="76">
        <f t="shared" si="32"/>
        <v>238.57762155828968</v>
      </c>
      <c r="AH113" s="13">
        <f>POWER(AG$120/AG112,1/ROWS(AG112:AG$119))-1</f>
        <v>9.1519593723819792E-2</v>
      </c>
    </row>
    <row r="114" spans="15:34" x14ac:dyDescent="0.45">
      <c r="Z114" s="13"/>
      <c r="AA114" s="13"/>
      <c r="AB114" s="13"/>
      <c r="AC114" s="77"/>
      <c r="AD114" s="13"/>
      <c r="AE114">
        <f t="shared" si="33"/>
        <v>2012</v>
      </c>
      <c r="AF114" s="13">
        <v>7.2566044283801423E-2</v>
      </c>
      <c r="AG114" s="76">
        <f t="shared" si="32"/>
        <v>255.89025580941254</v>
      </c>
      <c r="AH114" s="13">
        <f>POWER(AG$120/AG113,1/ROWS(AG113:AG$119))-1</f>
        <v>9.6796709825854421E-2</v>
      </c>
    </row>
    <row r="115" spans="15:34" x14ac:dyDescent="0.45">
      <c r="Z115" s="13"/>
      <c r="AA115" s="13"/>
      <c r="AB115" s="13"/>
      <c r="AC115" s="77"/>
      <c r="AD115" s="13"/>
      <c r="AE115">
        <f t="shared" si="33"/>
        <v>2013</v>
      </c>
      <c r="AF115" s="13">
        <v>0.26499411636322567</v>
      </c>
      <c r="AG115" s="76">
        <f t="shared" si="32"/>
        <v>323.69966803358761</v>
      </c>
      <c r="AH115" s="13">
        <f>POWER(AG$120/AG114,1/ROWS(AG114:AG$119))-1</f>
        <v>0.10088804319563294</v>
      </c>
    </row>
    <row r="116" spans="15:34" x14ac:dyDescent="0.45">
      <c r="Z116" s="13"/>
      <c r="AA116" s="13"/>
      <c r="AB116" s="13"/>
      <c r="AC116" s="77"/>
      <c r="AD116" s="13"/>
      <c r="AE116">
        <f t="shared" si="33"/>
        <v>2014</v>
      </c>
      <c r="AF116" s="13">
        <v>7.5190659638310731E-2</v>
      </c>
      <c r="AG116" s="76">
        <f t="shared" si="32"/>
        <v>348.03885959773527</v>
      </c>
      <c r="AH116" s="13">
        <f>POWER(AG$120/AG115,1/ROWS(AG115:AG$119))-1</f>
        <v>7.0715487704644087E-2</v>
      </c>
    </row>
    <row r="117" spans="15:34" x14ac:dyDescent="0.45">
      <c r="Z117" s="13"/>
      <c r="AA117" s="13"/>
      <c r="AB117" s="13"/>
      <c r="AC117" s="77"/>
      <c r="AD117" s="13"/>
      <c r="AE117">
        <f t="shared" si="33"/>
        <v>2015</v>
      </c>
      <c r="AF117" s="13">
        <v>-2.2332852869904052E-2</v>
      </c>
      <c r="AG117" s="76">
        <f t="shared" si="32"/>
        <v>340.26615895332986</v>
      </c>
      <c r="AH117" s="13">
        <f>POWER(AG$120/AG116,1/ROWS(AG116:AG$119))-1</f>
        <v>6.9599608163982252E-2</v>
      </c>
    </row>
    <row r="118" spans="15:34" x14ac:dyDescent="0.45">
      <c r="Z118" s="13"/>
      <c r="AA118" s="13"/>
      <c r="AB118" s="13"/>
      <c r="AC118" s="77"/>
      <c r="AD118" s="13"/>
      <c r="AE118">
        <f t="shared" si="33"/>
        <v>2016</v>
      </c>
      <c r="AF118" s="13">
        <v>0.13415012771857504</v>
      </c>
      <c r="AG118" s="76">
        <f t="shared" si="32"/>
        <v>385.91290763522801</v>
      </c>
      <c r="AH118" s="13">
        <f>POWER(AG$120/AG117,1/ROWS(AG117:AG$119))-1</f>
        <v>0.10212614835079048</v>
      </c>
    </row>
    <row r="119" spans="15:34" x14ac:dyDescent="0.45">
      <c r="Z119" s="13"/>
      <c r="AA119" s="13"/>
      <c r="AB119" s="13"/>
      <c r="AC119" s="77"/>
      <c r="AD119" s="13"/>
      <c r="AE119">
        <f t="shared" si="33"/>
        <v>2017</v>
      </c>
      <c r="AF119" s="13">
        <v>0.25080809205266519</v>
      </c>
      <c r="AG119" s="76">
        <f t="shared" si="32"/>
        <v>482.70298769771597</v>
      </c>
      <c r="AH119" s="13">
        <f>POWER(AG$120/AG118,1/ROWS(AG118:AG$119))-1</f>
        <v>8.6454858693609138E-2</v>
      </c>
    </row>
    <row r="120" spans="15:34" x14ac:dyDescent="0.45">
      <c r="Z120" s="13"/>
      <c r="AA120" s="13"/>
      <c r="AB120" s="13"/>
      <c r="AC120" s="77"/>
      <c r="AD120" s="13"/>
      <c r="AE120">
        <f t="shared" si="33"/>
        <v>2018</v>
      </c>
      <c r="AF120" s="13">
        <v>-5.6302747416787535E-2</v>
      </c>
      <c r="AG120" s="76">
        <f t="shared" si="32"/>
        <v>455.52548330404278</v>
      </c>
      <c r="AH120" s="13">
        <f>POWER(AG$120/AG119,1/ROWS(AG119:AG$119))-1</f>
        <v>-5.6302747416787535E-2</v>
      </c>
    </row>
    <row r="122" spans="15:34" x14ac:dyDescent="0.45">
      <c r="AF122" s="13"/>
    </row>
  </sheetData>
  <mergeCells count="15">
    <mergeCell ref="AE1:AH1"/>
    <mergeCell ref="V2:W2"/>
    <mergeCell ref="V22:W83"/>
    <mergeCell ref="A89:B111"/>
    <mergeCell ref="D89:F111"/>
    <mergeCell ref="H89:I111"/>
    <mergeCell ref="K89:L111"/>
    <mergeCell ref="M89:N111"/>
    <mergeCell ref="O89:R113"/>
    <mergeCell ref="V1:W1"/>
    <mergeCell ref="A1:B1"/>
    <mergeCell ref="D1:F1"/>
    <mergeCell ref="H1:I1"/>
    <mergeCell ref="K1:T1"/>
    <mergeCell ref="Y1:AC1"/>
  </mergeCells>
  <pageMargins left="0.7" right="0.7" top="0.75" bottom="0.75" header="0.3" footer="0.3"/>
  <pageSetup orientation="portrait" horizontalDpi="1200" verticalDpi="12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113302-1326-4A34-9359-36131D750993}">
  <dimension ref="A1:AH122"/>
  <sheetViews>
    <sheetView tabSelected="1" zoomScale="86" workbookViewId="0">
      <pane xSplit="2" ySplit="2" topLeftCell="K11" activePane="bottomRight" state="frozen"/>
      <selection pane="topRight" activeCell="C1" sqref="C1"/>
      <selection pane="bottomLeft" activeCell="A3" sqref="A3"/>
      <selection pane="bottomRight" activeCell="K34" sqref="K34"/>
    </sheetView>
  </sheetViews>
  <sheetFormatPr defaultRowHeight="14.25" x14ac:dyDescent="0.45"/>
  <cols>
    <col min="1" max="1" width="6.3984375" customWidth="1"/>
    <col min="2" max="2" width="6.59765625" customWidth="1"/>
    <col min="4" max="6" width="11.59765625" customWidth="1"/>
    <col min="8" max="9" width="10.86328125" customWidth="1"/>
    <col min="11" max="11" width="11.6640625" customWidth="1"/>
    <col min="12" max="12" width="11.6640625" style="9" customWidth="1"/>
    <col min="13" max="13" width="11.6640625" customWidth="1"/>
    <col min="14" max="14" width="11.6640625" style="9" customWidth="1"/>
    <col min="15" max="17" width="11.6640625" customWidth="1"/>
    <col min="18" max="18" width="14.19921875" style="9" customWidth="1"/>
    <col min="19" max="19" width="12.46484375" customWidth="1"/>
    <col min="20" max="20" width="11.1328125" style="10" customWidth="1"/>
    <col min="22" max="22" width="27.53125" customWidth="1"/>
    <col min="23" max="23" width="12.1328125" bestFit="1" customWidth="1"/>
    <col min="29" max="29" width="10" style="9" customWidth="1"/>
    <col min="33" max="33" width="9.06640625" style="76"/>
    <col min="34" max="34" width="9.06640625" style="13"/>
  </cols>
  <sheetData>
    <row r="1" spans="1:34" ht="18" x14ac:dyDescent="0.55000000000000004">
      <c r="A1" s="80" t="s">
        <v>0</v>
      </c>
      <c r="B1" s="80"/>
      <c r="D1" s="80" t="s">
        <v>1</v>
      </c>
      <c r="E1" s="80"/>
      <c r="F1" s="80"/>
      <c r="H1" s="80" t="s">
        <v>2</v>
      </c>
      <c r="I1" s="80"/>
      <c r="K1" s="80" t="s">
        <v>3</v>
      </c>
      <c r="L1" s="80"/>
      <c r="M1" s="80"/>
      <c r="N1" s="80"/>
      <c r="O1" s="80"/>
      <c r="P1" s="80"/>
      <c r="Q1" s="80"/>
      <c r="R1" s="80"/>
      <c r="S1" s="80"/>
      <c r="T1" s="80"/>
      <c r="V1" s="80" t="s">
        <v>4</v>
      </c>
      <c r="W1" s="80"/>
      <c r="X1" s="78"/>
      <c r="Y1" s="79" t="s">
        <v>50</v>
      </c>
      <c r="Z1" s="79"/>
      <c r="AA1" s="79"/>
      <c r="AB1" s="79"/>
      <c r="AC1" s="79"/>
      <c r="AE1" s="80" t="s">
        <v>48</v>
      </c>
      <c r="AF1" s="80"/>
      <c r="AG1" s="80"/>
      <c r="AH1" s="80"/>
    </row>
    <row r="2" spans="1:34" s="4" customFormat="1" ht="28.5" x14ac:dyDescent="0.45">
      <c r="A2" s="1" t="s">
        <v>5</v>
      </c>
      <c r="B2" s="1" t="s">
        <v>6</v>
      </c>
      <c r="C2" s="1"/>
      <c r="D2" s="2" t="s">
        <v>7</v>
      </c>
      <c r="E2" s="3" t="s">
        <v>8</v>
      </c>
      <c r="F2" s="3" t="s">
        <v>9</v>
      </c>
      <c r="H2" s="3" t="s">
        <v>10</v>
      </c>
      <c r="I2" s="3" t="s">
        <v>11</v>
      </c>
      <c r="K2" s="3" t="s">
        <v>12</v>
      </c>
      <c r="L2" s="5" t="s">
        <v>13</v>
      </c>
      <c r="M2" s="3" t="s">
        <v>14</v>
      </c>
      <c r="N2" s="5" t="s">
        <v>15</v>
      </c>
      <c r="O2" s="3" t="s">
        <v>14</v>
      </c>
      <c r="P2" s="3" t="s">
        <v>16</v>
      </c>
      <c r="Q2" s="3" t="s">
        <v>17</v>
      </c>
      <c r="R2" s="5" t="s">
        <v>18</v>
      </c>
      <c r="S2" s="3" t="s">
        <v>19</v>
      </c>
      <c r="T2" s="6" t="s">
        <v>20</v>
      </c>
      <c r="V2" s="95" t="s">
        <v>21</v>
      </c>
      <c r="W2" s="95"/>
      <c r="Y2" s="7" t="s">
        <v>22</v>
      </c>
      <c r="Z2" s="7" t="s">
        <v>46</v>
      </c>
      <c r="AA2" s="7" t="s">
        <v>47</v>
      </c>
      <c r="AB2" s="7" t="s">
        <v>49</v>
      </c>
      <c r="AC2" s="7"/>
      <c r="AE2" s="73" t="s">
        <v>23</v>
      </c>
      <c r="AF2" s="73"/>
      <c r="AG2" s="74">
        <v>1</v>
      </c>
      <c r="AH2" s="75"/>
    </row>
    <row r="3" spans="1:34" x14ac:dyDescent="0.45">
      <c r="A3" s="8">
        <v>55</v>
      </c>
      <c r="B3" s="8">
        <v>2019</v>
      </c>
      <c r="C3" s="8"/>
      <c r="D3" s="14">
        <f>W5/(1-W7)</f>
        <v>48338.368580060422</v>
      </c>
      <c r="V3" s="11" t="s">
        <v>24</v>
      </c>
      <c r="W3" s="12">
        <f>'[1]Retirement (70)'!$T$4</f>
        <v>0.03</v>
      </c>
      <c r="Y3" s="13"/>
      <c r="AE3">
        <v>1901</v>
      </c>
      <c r="AF3" s="13">
        <v>-8.6897090412028977E-2</v>
      </c>
      <c r="AG3" s="76">
        <f>AG2*(1+AF3)</f>
        <v>0.91310290958797102</v>
      </c>
      <c r="AH3" s="13">
        <f>POWER(AG$120/AG2,1/ROWS(AG2:AG$119))-1</f>
        <v>5.3245878760715293E-2</v>
      </c>
    </row>
    <row r="4" spans="1:34" x14ac:dyDescent="0.45">
      <c r="A4" s="8">
        <f t="shared" ref="A4:B19" si="0">A3+1</f>
        <v>56</v>
      </c>
      <c r="B4" s="8">
        <f t="shared" si="0"/>
        <v>2020</v>
      </c>
      <c r="C4" s="8"/>
      <c r="D4" s="14">
        <f t="shared" ref="D4:D32" si="1">D3*(1+W$3)</f>
        <v>49788.519637462239</v>
      </c>
      <c r="V4" s="9" t="s">
        <v>25</v>
      </c>
      <c r="W4" s="15">
        <v>22000</v>
      </c>
      <c r="Y4" s="13"/>
      <c r="AE4">
        <f>AE3+1</f>
        <v>1902</v>
      </c>
      <c r="AF4" s="13">
        <v>-4.2771599657825954E-3</v>
      </c>
      <c r="AG4" s="76">
        <f t="shared" ref="AG4:AG67" si="2">AG3*(1+AF4)</f>
        <v>0.9091974223784417</v>
      </c>
      <c r="AH4" s="13">
        <f>POWER(AG$120/AG3,1/ROWS(AG3:AG$119))-1</f>
        <v>5.4532014026177134E-2</v>
      </c>
    </row>
    <row r="5" spans="1:34" x14ac:dyDescent="0.45">
      <c r="A5" s="8">
        <f t="shared" si="0"/>
        <v>57</v>
      </c>
      <c r="B5" s="8">
        <f t="shared" si="0"/>
        <v>2021</v>
      </c>
      <c r="C5" s="8"/>
      <c r="D5" s="14">
        <f t="shared" si="1"/>
        <v>51282.175226586107</v>
      </c>
      <c r="V5" s="9" t="s">
        <v>26</v>
      </c>
      <c r="W5" s="15">
        <v>40000</v>
      </c>
      <c r="Y5" s="13"/>
      <c r="AE5">
        <f t="shared" ref="AE5:AE68" si="3">AE4+1</f>
        <v>1903</v>
      </c>
      <c r="AF5" s="13">
        <v>-0.23603951890034369</v>
      </c>
      <c r="AG5" s="76">
        <f t="shared" si="2"/>
        <v>0.69459090021480174</v>
      </c>
      <c r="AH5" s="13">
        <f>POWER(AG$120/AG4,1/ROWS(AG4:AG$119))-1</f>
        <v>5.5053803819163249E-2</v>
      </c>
    </row>
    <row r="6" spans="1:34" x14ac:dyDescent="0.45">
      <c r="A6" s="8">
        <f t="shared" si="0"/>
        <v>58</v>
      </c>
      <c r="B6" s="8">
        <f t="shared" si="0"/>
        <v>2022</v>
      </c>
      <c r="C6" s="8"/>
      <c r="D6" s="14">
        <f t="shared" si="1"/>
        <v>52820.640483383693</v>
      </c>
      <c r="V6" s="9" t="s">
        <v>27</v>
      </c>
      <c r="W6" s="16">
        <f>$W$5</f>
        <v>40000</v>
      </c>
      <c r="Y6" s="13"/>
      <c r="AE6">
        <f t="shared" si="3"/>
        <v>1904</v>
      </c>
      <c r="AF6" s="13">
        <v>0.4262018554962046</v>
      </c>
      <c r="AG6" s="76">
        <f t="shared" si="2"/>
        <v>0.99062683069712931</v>
      </c>
      <c r="AH6" s="13">
        <f>POWER(AG$120/AG5,1/ROWS(AG5:AG$119))-1</f>
        <v>5.8019739292709538E-2</v>
      </c>
    </row>
    <row r="7" spans="1:34" x14ac:dyDescent="0.45">
      <c r="A7" s="8">
        <f t="shared" si="0"/>
        <v>59</v>
      </c>
      <c r="B7" s="8">
        <f t="shared" si="0"/>
        <v>2023</v>
      </c>
      <c r="C7" s="8"/>
      <c r="D7" s="14">
        <f t="shared" si="1"/>
        <v>54405.259697885209</v>
      </c>
      <c r="V7" s="9" t="s">
        <v>28</v>
      </c>
      <c r="W7" s="20">
        <f>'[1]Retirement (70)'!$T$7</f>
        <v>0.17249999999999999</v>
      </c>
      <c r="AE7">
        <f t="shared" si="3"/>
        <v>1905</v>
      </c>
      <c r="AF7" s="13">
        <v>0.3784742755765822</v>
      </c>
      <c r="AG7" s="76">
        <f t="shared" si="2"/>
        <v>1.3655536028119508</v>
      </c>
      <c r="AH7" s="13">
        <f>POWER(AG$120/AG6,1/ROWS(AG6:AG$119))-1</f>
        <v>5.5251949319212956E-2</v>
      </c>
    </row>
    <row r="8" spans="1:34" x14ac:dyDescent="0.45">
      <c r="A8" s="8">
        <f t="shared" si="0"/>
        <v>60</v>
      </c>
      <c r="B8" s="8">
        <f t="shared" si="0"/>
        <v>2024</v>
      </c>
      <c r="C8" s="8"/>
      <c r="D8" s="14">
        <f t="shared" si="1"/>
        <v>56037.417488821768</v>
      </c>
      <c r="V8" s="9" t="s">
        <v>29</v>
      </c>
      <c r="W8" s="30">
        <v>0.01</v>
      </c>
      <c r="AD8" s="13"/>
      <c r="AE8">
        <f t="shared" si="3"/>
        <v>1906</v>
      </c>
      <c r="AF8" s="13">
        <v>-2.2880022880022999E-2</v>
      </c>
      <c r="AG8" s="76">
        <f t="shared" si="2"/>
        <v>1.3343097051357156</v>
      </c>
      <c r="AH8" s="13">
        <f>POWER(AG$120/AG7,1/ROWS(AG7:AG$119))-1</f>
        <v>5.275966758652606E-2</v>
      </c>
    </row>
    <row r="9" spans="1:34" x14ac:dyDescent="0.45">
      <c r="A9" s="8">
        <f t="shared" si="0"/>
        <v>61</v>
      </c>
      <c r="B9" s="8">
        <f t="shared" si="0"/>
        <v>2025</v>
      </c>
      <c r="C9" s="8"/>
      <c r="D9" s="14">
        <f t="shared" si="1"/>
        <v>57718.540013486425</v>
      </c>
      <c r="V9" s="9" t="s">
        <v>30</v>
      </c>
      <c r="W9" s="30">
        <v>0.02</v>
      </c>
      <c r="AD9" s="13"/>
      <c r="AE9">
        <f t="shared" si="3"/>
        <v>1907</v>
      </c>
      <c r="AF9" s="13">
        <v>-0.37728669691204453</v>
      </c>
      <c r="AG9" s="76">
        <f t="shared" si="2"/>
        <v>0.83089240382737739</v>
      </c>
      <c r="AH9" s="13">
        <f>POWER(AG$120/AG8,1/ROWS(AG8:AG$119))-1</f>
        <v>5.3460745630512063E-2</v>
      </c>
    </row>
    <row r="10" spans="1:34" x14ac:dyDescent="0.45">
      <c r="A10" s="8">
        <f t="shared" si="0"/>
        <v>62</v>
      </c>
      <c r="B10" s="8">
        <f t="shared" si="0"/>
        <v>2026</v>
      </c>
      <c r="C10" s="8"/>
      <c r="D10" s="14">
        <f t="shared" si="1"/>
        <v>59450.096213891018</v>
      </c>
      <c r="V10" s="9" t="s">
        <v>31</v>
      </c>
      <c r="W10" s="30">
        <v>1E-3</v>
      </c>
      <c r="AD10" s="13"/>
      <c r="AE10">
        <f t="shared" si="3"/>
        <v>1908</v>
      </c>
      <c r="AF10" s="13">
        <v>0.46627497062279688</v>
      </c>
      <c r="AG10" s="76">
        <f t="shared" si="2"/>
        <v>1.2183167350126929</v>
      </c>
      <c r="AH10" s="13">
        <f>POWER(AG$120/AG9,1/ROWS(AG9:AG$119))-1</f>
        <v>5.846228130657094E-2</v>
      </c>
    </row>
    <row r="11" spans="1:34" x14ac:dyDescent="0.45">
      <c r="A11" s="8">
        <f t="shared" si="0"/>
        <v>63</v>
      </c>
      <c r="B11" s="8">
        <f t="shared" si="0"/>
        <v>2027</v>
      </c>
      <c r="C11" s="8"/>
      <c r="D11" s="14">
        <f t="shared" si="1"/>
        <v>61233.599100307751</v>
      </c>
      <c r="V11" s="9" t="s">
        <v>32</v>
      </c>
      <c r="W11" s="16">
        <v>1000000</v>
      </c>
      <c r="AD11" s="13"/>
      <c r="AE11">
        <f t="shared" si="3"/>
        <v>1909</v>
      </c>
      <c r="AF11" s="13">
        <v>0.14986376021798353</v>
      </c>
      <c r="AG11" s="76">
        <f t="shared" si="2"/>
        <v>1.4008982620581916</v>
      </c>
      <c r="AH11" s="13">
        <f>POWER(AG$120/AG10,1/ROWS(AG10:AG$119))-1</f>
        <v>5.533091061017692E-2</v>
      </c>
    </row>
    <row r="12" spans="1:34" x14ac:dyDescent="0.45">
      <c r="A12" s="8">
        <f t="shared" si="0"/>
        <v>64</v>
      </c>
      <c r="B12" s="8">
        <f t="shared" si="0"/>
        <v>2028</v>
      </c>
      <c r="C12" s="8"/>
      <c r="D12" s="14">
        <f t="shared" si="1"/>
        <v>63070.607073316984</v>
      </c>
      <c r="F12" s="17"/>
      <c r="H12" s="17">
        <f t="shared" ref="H12:H73" si="4">SUM(F13:F14)</f>
        <v>131874.33232959849</v>
      </c>
      <c r="I12" s="17">
        <f t="shared" ref="I12:I73" si="5">SUM(F15:F17)</f>
        <v>213021.59879892963</v>
      </c>
      <c r="L12" s="18">
        <f>M12</f>
        <v>131874.33232959849</v>
      </c>
      <c r="M12" s="17">
        <f>H12</f>
        <v>131874.33232959849</v>
      </c>
      <c r="N12" s="19">
        <f>O12-M12</f>
        <v>213021.5987989296</v>
      </c>
      <c r="O12" s="17">
        <f>H12+I12</f>
        <v>344895.93112852809</v>
      </c>
      <c r="P12" s="17"/>
      <c r="Q12" s="17"/>
      <c r="R12" s="19">
        <f>W$11-O12</f>
        <v>655104.06887147191</v>
      </c>
      <c r="S12" s="17">
        <f>L12+N12+R12</f>
        <v>1000000</v>
      </c>
      <c r="V12" s="9"/>
      <c r="W12" s="16"/>
      <c r="AD12" s="13"/>
      <c r="AE12">
        <f t="shared" si="3"/>
        <v>1910</v>
      </c>
      <c r="AF12" s="13">
        <v>-0.17814329523278494</v>
      </c>
      <c r="AG12" s="76">
        <f t="shared" si="2"/>
        <v>1.1513376293692639</v>
      </c>
      <c r="AH12" s="13">
        <f>POWER(AG$120/AG11,1/ROWS(AG11:AG$119))-1</f>
        <v>5.4500633011593802E-2</v>
      </c>
    </row>
    <row r="13" spans="1:34" x14ac:dyDescent="0.45">
      <c r="A13" s="22">
        <f t="shared" si="0"/>
        <v>65</v>
      </c>
      <c r="B13" s="22">
        <f t="shared" si="0"/>
        <v>2029</v>
      </c>
      <c r="C13" s="22"/>
      <c r="D13" s="23">
        <f t="shared" si="1"/>
        <v>64962.725285516492</v>
      </c>
      <c r="E13" s="24"/>
      <c r="F13" s="24">
        <f t="shared" ref="F13:F76" si="6">D13-E13</f>
        <v>64962.725285516492</v>
      </c>
      <c r="G13" s="25"/>
      <c r="H13" s="24">
        <f t="shared" si="4"/>
        <v>135830.56229948642</v>
      </c>
      <c r="I13" s="24">
        <f t="shared" si="5"/>
        <v>204331.12217020214</v>
      </c>
      <c r="J13" s="25"/>
      <c r="K13" s="24">
        <f>MIN(F13, L12+M13)</f>
        <v>64962.725285516492</v>
      </c>
      <c r="L13" s="26">
        <f t="shared" ref="L13:L73" si="7">(L12+M13-K13)*(1+W$10)</f>
        <v>135966.39286178589</v>
      </c>
      <c r="M13" s="24">
        <f>MIN(H13-L12+F13,N12+O13)</f>
        <v>68918.955255404435</v>
      </c>
      <c r="N13" s="28">
        <f t="shared" ref="N13:N73" si="8">(N12+O13-M13)*(1+W$9)</f>
        <v>208417.74461360616</v>
      </c>
      <c r="O13" s="24">
        <f>MIN(I13-N12+(H13-L12+F13),R12)-P13</f>
        <v>60228.478626676981</v>
      </c>
      <c r="P13" s="24"/>
      <c r="Q13" s="27">
        <f>'Random Decades'!Q13</f>
        <v>4.8100949525237358E-2</v>
      </c>
      <c r="R13" s="28">
        <f t="shared" ref="R13:R73" si="9">(R12-O13)*(1+W$8+Q13)</f>
        <v>629438.42688740359</v>
      </c>
      <c r="S13" s="24">
        <f t="shared" ref="S13:S73" si="10">L13+N13+R13</f>
        <v>973822.56436279567</v>
      </c>
      <c r="T13" s="29">
        <f>K13/(MAX(S12,0.001))</f>
        <v>6.4962725285516498E-2</v>
      </c>
      <c r="V13" s="11" t="s">
        <v>37</v>
      </c>
      <c r="W13" s="16">
        <f>$W$4*POWER(1+$W$3, 15)</f>
        <v>34275.283165216817</v>
      </c>
      <c r="Y13" s="21"/>
      <c r="Z13" s="9">
        <v>1901</v>
      </c>
      <c r="AD13" s="13"/>
      <c r="AE13">
        <f t="shared" si="3"/>
        <v>1911</v>
      </c>
      <c r="AF13" s="13">
        <v>2.035278154681075E-3</v>
      </c>
      <c r="AG13" s="76">
        <f t="shared" si="2"/>
        <v>1.1536809216949815</v>
      </c>
      <c r="AH13" s="13">
        <f>POWER(AG$120/AG12,1/ROWS(AG12:AG$119))-1</f>
        <v>5.6937158271731958E-2</v>
      </c>
    </row>
    <row r="14" spans="1:34" x14ac:dyDescent="0.45">
      <c r="A14" s="8">
        <f t="shared" si="0"/>
        <v>66</v>
      </c>
      <c r="B14" s="8">
        <f t="shared" si="0"/>
        <v>2030</v>
      </c>
      <c r="C14" s="8"/>
      <c r="D14" s="14">
        <f t="shared" si="1"/>
        <v>66911.607044081989</v>
      </c>
      <c r="E14" s="17"/>
      <c r="F14" s="17">
        <f t="shared" si="6"/>
        <v>66911.607044081989</v>
      </c>
      <c r="H14" s="17">
        <f t="shared" si="4"/>
        <v>139905.47916847104</v>
      </c>
      <c r="I14" s="17">
        <f t="shared" si="5"/>
        <v>180751.24038769829</v>
      </c>
      <c r="K14" s="17">
        <f t="shared" ref="K14:K73" si="11">MIN(F14, L13+M14)</f>
        <v>66911.607044081989</v>
      </c>
      <c r="L14" s="18">
        <f t="shared" si="7"/>
        <v>140045.3846476395</v>
      </c>
      <c r="M14" s="17">
        <f t="shared" ref="M14:M73" si="12">MIN(H14-L13+F14,N13+O14)</f>
        <v>70850.693350767135</v>
      </c>
      <c r="N14" s="19">
        <f t="shared" si="8"/>
        <v>184366.26519545226</v>
      </c>
      <c r="O14" s="17">
        <f t="shared" ref="O14:O73" si="13">MIN(I14-N13+(H14-L13+F14),R13)-P14</f>
        <v>43184.189124859258</v>
      </c>
      <c r="P14" s="17"/>
      <c r="Q14" s="13">
        <f>'Random Decades'!Q14</f>
        <v>6.1151507927047488E-2</v>
      </c>
      <c r="R14" s="19">
        <f t="shared" si="9"/>
        <v>627967.11080797121</v>
      </c>
      <c r="S14" s="17">
        <f t="shared" si="10"/>
        <v>952378.76065106294</v>
      </c>
      <c r="T14" s="10">
        <f t="shared" ref="T14:T77" si="14">K14/(MAX(S13,0.001))</f>
        <v>6.8710265599426182E-2</v>
      </c>
      <c r="V14" s="9" t="s">
        <v>33</v>
      </c>
      <c r="W14" s="47">
        <v>0.88</v>
      </c>
      <c r="Y14" s="27">
        <f ca="1">_xlfn.NORM.INV(RAND(), 0,0.04775)</f>
        <v>3.5093781759639335E-2</v>
      </c>
      <c r="Z14" s="27">
        <f t="shared" ref="Z14:Z45" ca="1" si="15">OFFSET($AF$2,$Z$13+ROW($A1)-1901,0,1,1)</f>
        <v>-8.6897090412028977E-2</v>
      </c>
      <c r="AA14" s="27">
        <f ca="1">OFFSET($AF$3,RANDBETWEEN(1945,2018)-1901,0,1,1)</f>
        <v>-0.12772772772772778</v>
      </c>
      <c r="AB14" s="27">
        <f t="shared" ref="AB14:AB23" ca="1" si="16">OFFSET($AF$2,$AC$14+ROW($A1)-1901,0,1,1)</f>
        <v>0.27657642786398173</v>
      </c>
      <c r="AC14" s="9">
        <f ca="1">RANDBETWEEN(1945, 2009)</f>
        <v>1985</v>
      </c>
      <c r="AD14" s="13"/>
      <c r="AE14">
        <f t="shared" si="3"/>
        <v>1912</v>
      </c>
      <c r="AF14" s="13">
        <v>7.7183480027081863E-2</v>
      </c>
      <c r="AG14" s="76">
        <f t="shared" si="2"/>
        <v>1.2427260300722516</v>
      </c>
      <c r="AH14" s="13">
        <f>POWER(AG$120/AG13,1/ROWS(AG13:AG$119))-1</f>
        <v>5.7464197918986049E-2</v>
      </c>
    </row>
    <row r="15" spans="1:34" x14ac:dyDescent="0.45">
      <c r="A15" s="31">
        <f t="shared" si="0"/>
        <v>67</v>
      </c>
      <c r="B15" s="31">
        <f t="shared" si="0"/>
        <v>2031</v>
      </c>
      <c r="C15" s="31"/>
      <c r="D15" s="32">
        <f t="shared" si="1"/>
        <v>68918.955255404449</v>
      </c>
      <c r="E15" s="34"/>
      <c r="F15" s="33">
        <f t="shared" si="6"/>
        <v>68918.955255404449</v>
      </c>
      <c r="G15" s="34"/>
      <c r="H15" s="33">
        <f t="shared" si="4"/>
        <v>144102.64354352519</v>
      </c>
      <c r="I15" s="33">
        <f t="shared" si="5"/>
        <v>156463.96215171932</v>
      </c>
      <c r="J15" s="34"/>
      <c r="K15" s="33">
        <f t="shared" si="11"/>
        <v>68918.955255404449</v>
      </c>
      <c r="L15" s="35">
        <f t="shared" si="7"/>
        <v>144246.7461870687</v>
      </c>
      <c r="M15" s="33">
        <f t="shared" si="12"/>
        <v>72976.214151290143</v>
      </c>
      <c r="N15" s="37">
        <f t="shared" si="8"/>
        <v>159593.24139475371</v>
      </c>
      <c r="O15" s="33">
        <f t="shared" si="13"/>
        <v>45073.9111075572</v>
      </c>
      <c r="P15" s="33"/>
      <c r="Q15" s="36">
        <f>'Random Decades'!Q15</f>
        <v>0.1458099303527296</v>
      </c>
      <c r="R15" s="37">
        <f t="shared" si="9"/>
        <v>673713.74854881514</v>
      </c>
      <c r="S15" s="33">
        <f t="shared" si="10"/>
        <v>977553.73613063758</v>
      </c>
      <c r="T15" s="38">
        <f t="shared" si="14"/>
        <v>7.2365069553094852E-2</v>
      </c>
      <c r="V15" s="11" t="s">
        <v>38</v>
      </c>
      <c r="W15" s="16">
        <f>$W$13*$W$14</f>
        <v>30162.2491853908</v>
      </c>
      <c r="Y15" s="13">
        <f t="shared" ref="Y15:Y78" ca="1" si="17">_xlfn.NORM.INV(RAND(), 0,0.04775)</f>
        <v>1.8551010747135967E-2</v>
      </c>
      <c r="Z15" s="13">
        <f t="shared" ca="1" si="15"/>
        <v>-4.2771599657825954E-3</v>
      </c>
      <c r="AA15" s="13">
        <f t="shared" ref="AA15:AA78" ca="1" si="18">OFFSET($AF$3,RANDBETWEEN(1945,2018)-1901,0,1,1)</f>
        <v>-0.12772772772772778</v>
      </c>
      <c r="AB15" s="13">
        <f t="shared" ca="1" si="16"/>
        <v>0.22583565009374795</v>
      </c>
      <c r="AD15" s="13"/>
      <c r="AE15">
        <f t="shared" si="3"/>
        <v>1913</v>
      </c>
      <c r="AF15" s="13">
        <v>-0.10339409176618475</v>
      </c>
      <c r="AG15" s="76">
        <f t="shared" si="2"/>
        <v>1.1142355008787348</v>
      </c>
      <c r="AH15" s="13">
        <f>POWER(AG$120/AG14,1/ROWS(AG14:AG$119))-1</f>
        <v>5.7279896277484088E-2</v>
      </c>
    </row>
    <row r="16" spans="1:34" x14ac:dyDescent="0.45">
      <c r="A16" s="8">
        <f t="shared" si="0"/>
        <v>68</v>
      </c>
      <c r="B16" s="8">
        <f t="shared" si="0"/>
        <v>2032</v>
      </c>
      <c r="C16" s="8"/>
      <c r="D16" s="14">
        <f t="shared" si="1"/>
        <v>70986.523913066587</v>
      </c>
      <c r="F16" s="17">
        <f t="shared" si="6"/>
        <v>70986.523913066587</v>
      </c>
      <c r="H16" s="17">
        <f t="shared" si="4"/>
        <v>133344.59825713554</v>
      </c>
      <c r="I16" s="17">
        <f t="shared" si="5"/>
        <v>146529.19016135635</v>
      </c>
      <c r="K16" s="17">
        <f t="shared" si="11"/>
        <v>70986.523913066587</v>
      </c>
      <c r="L16" s="18">
        <f t="shared" si="7"/>
        <v>133477.94285539267</v>
      </c>
      <c r="M16" s="17">
        <f t="shared" si="12"/>
        <v>60084.375983133432</v>
      </c>
      <c r="N16" s="19">
        <f t="shared" si="8"/>
        <v>149459.7739645835</v>
      </c>
      <c r="O16" s="49">
        <f t="shared" si="13"/>
        <v>47020.324749736072</v>
      </c>
      <c r="P16" s="17"/>
      <c r="Q16" s="13">
        <f>'Random Decades'!Q16</f>
        <v>-0.16578431372549018</v>
      </c>
      <c r="R16" s="19">
        <f t="shared" si="9"/>
        <v>529064.41885626176</v>
      </c>
      <c r="S16" s="17">
        <f t="shared" si="10"/>
        <v>812002.13567623799</v>
      </c>
      <c r="T16" s="10">
        <f t="shared" si="14"/>
        <v>7.2616492873369923E-2</v>
      </c>
      <c r="Y16" s="36">
        <f t="shared" ca="1" si="17"/>
        <v>5.6549635480132525E-2</v>
      </c>
      <c r="Z16" s="36">
        <f t="shared" ca="1" si="15"/>
        <v>-0.23603951890034369</v>
      </c>
      <c r="AA16" s="36">
        <f t="shared" ca="1" si="18"/>
        <v>-8.1389320891653738E-2</v>
      </c>
      <c r="AB16" s="36">
        <f t="shared" ca="1" si="16"/>
        <v>2.2573839662447304E-2</v>
      </c>
      <c r="AD16" s="13"/>
      <c r="AE16">
        <f t="shared" si="3"/>
        <v>1914</v>
      </c>
      <c r="AF16" s="13">
        <v>-4.3463021381002553E-2</v>
      </c>
      <c r="AG16" s="76">
        <f t="shared" si="2"/>
        <v>1.0658074594805702</v>
      </c>
      <c r="AH16" s="13">
        <f>POWER(AG$120/AG15,1/ROWS(AG15:AG$119))-1</f>
        <v>5.8941011768395279E-2</v>
      </c>
    </row>
    <row r="17" spans="1:34" x14ac:dyDescent="0.45">
      <c r="A17" s="8">
        <f t="shared" si="0"/>
        <v>69</v>
      </c>
      <c r="B17" s="8">
        <f t="shared" si="0"/>
        <v>2033</v>
      </c>
      <c r="C17" s="8"/>
      <c r="D17" s="14">
        <f t="shared" si="1"/>
        <v>73116.11963045859</v>
      </c>
      <c r="F17" s="17">
        <f t="shared" si="6"/>
        <v>73116.11963045859</v>
      </c>
      <c r="H17" s="17">
        <f t="shared" si="4"/>
        <v>107635.12075723968</v>
      </c>
      <c r="I17" s="17">
        <f t="shared" si="5"/>
        <v>150925.06586619705</v>
      </c>
      <c r="K17" s="17">
        <f t="shared" si="11"/>
        <v>73116.11963045859</v>
      </c>
      <c r="L17" s="18">
        <f t="shared" si="7"/>
        <v>107742.75587799693</v>
      </c>
      <c r="M17" s="17">
        <f t="shared" si="12"/>
        <v>47273.297532305602</v>
      </c>
      <c r="N17" s="19">
        <f t="shared" si="8"/>
        <v>104230.20596092346</v>
      </c>
      <c r="O17" s="49">
        <f t="shared" si="13"/>
        <v>0</v>
      </c>
      <c r="P17" s="17">
        <v>48738.589433919158</v>
      </c>
      <c r="Q17" s="13">
        <f>'Random Decades'!Q17</f>
        <v>-0.27582559642731219</v>
      </c>
      <c r="R17" s="19">
        <f t="shared" si="9"/>
        <v>388425.5541653267</v>
      </c>
      <c r="S17" s="17">
        <f t="shared" si="10"/>
        <v>600398.51600424713</v>
      </c>
      <c r="T17" s="10">
        <f t="shared" si="14"/>
        <v>9.0044245474264983E-2</v>
      </c>
      <c r="V17" s="48" t="s">
        <v>34</v>
      </c>
      <c r="Y17" s="13">
        <f t="shared" ca="1" si="17"/>
        <v>7.8470560913748891E-2</v>
      </c>
      <c r="Z17" s="13">
        <f t="shared" ca="1" si="15"/>
        <v>0.4262018554962046</v>
      </c>
      <c r="AA17" s="13">
        <f t="shared" ca="1" si="18"/>
        <v>6.4317350279221808E-2</v>
      </c>
      <c r="AB17" s="13">
        <f t="shared" ca="1" si="16"/>
        <v>0.1185269238704354</v>
      </c>
      <c r="AD17" s="13"/>
      <c r="AE17">
        <f t="shared" si="3"/>
        <v>1915</v>
      </c>
      <c r="AF17" s="13">
        <v>0.81659948699157225</v>
      </c>
      <c r="AG17" s="76">
        <f t="shared" si="2"/>
        <v>1.9361452841241948</v>
      </c>
      <c r="AH17" s="13">
        <f>POWER(AG$120/AG16,1/ROWS(AG16:AG$119))-1</f>
        <v>5.9977093303201556E-2</v>
      </c>
    </row>
    <row r="18" spans="1:34" x14ac:dyDescent="0.45">
      <c r="A18" s="39">
        <f t="shared" si="0"/>
        <v>70</v>
      </c>
      <c r="B18" s="39">
        <f t="shared" si="0"/>
        <v>2034</v>
      </c>
      <c r="C18" s="39"/>
      <c r="D18" s="40">
        <f t="shared" si="1"/>
        <v>75309.603219372351</v>
      </c>
      <c r="E18" s="33">
        <f>W$15/2</f>
        <v>15081.1245926954</v>
      </c>
      <c r="F18" s="41">
        <f t="shared" si="6"/>
        <v>60228.478626676952</v>
      </c>
      <c r="G18" s="42"/>
      <c r="H18" s="41">
        <f t="shared" si="4"/>
        <v>96235.483525042349</v>
      </c>
      <c r="I18" s="41">
        <f t="shared" si="5"/>
        <v>155452.81784218297</v>
      </c>
      <c r="J18" s="42"/>
      <c r="K18" s="41">
        <f t="shared" si="11"/>
        <v>60228.478626676952</v>
      </c>
      <c r="L18" s="43">
        <f t="shared" si="7"/>
        <v>96331.719008567394</v>
      </c>
      <c r="M18" s="41">
        <f t="shared" si="12"/>
        <v>48721.206273722375</v>
      </c>
      <c r="N18" s="45">
        <f t="shared" si="8"/>
        <v>56619.179680945104</v>
      </c>
      <c r="O18" s="71">
        <f t="shared" si="13"/>
        <v>0</v>
      </c>
      <c r="P18" s="41">
        <v>99943.818154981884</v>
      </c>
      <c r="Q18" s="44">
        <f>'Random Decades'!Q18</f>
        <v>0.38331710483609194</v>
      </c>
      <c r="R18" s="45">
        <f t="shared" si="9"/>
        <v>541199.9685739876</v>
      </c>
      <c r="S18" s="41">
        <f t="shared" si="10"/>
        <v>694150.86726350011</v>
      </c>
      <c r="T18" s="46">
        <f t="shared" si="14"/>
        <v>0.10031416970765948</v>
      </c>
      <c r="V18" t="s">
        <v>35</v>
      </c>
      <c r="Y18" s="13">
        <f t="shared" ca="1" si="17"/>
        <v>1.1438638840542199E-2</v>
      </c>
      <c r="Z18" s="13">
        <f t="shared" ca="1" si="15"/>
        <v>0.3784742755765822</v>
      </c>
      <c r="AA18" s="13">
        <f t="shared" ca="1" si="18"/>
        <v>-8.1389320891653738E-2</v>
      </c>
      <c r="AB18" s="13">
        <f t="shared" ca="1" si="16"/>
        <v>0.26957484091118689</v>
      </c>
      <c r="AD18" s="13"/>
      <c r="AE18">
        <f t="shared" si="3"/>
        <v>1916</v>
      </c>
      <c r="AF18" s="13">
        <v>-4.1855774079677333E-2</v>
      </c>
      <c r="AG18" s="76">
        <f t="shared" si="2"/>
        <v>1.8551064245264599</v>
      </c>
      <c r="AH18" s="13">
        <f>POWER(AG$120/AG17,1/ROWS(AG17:AG$119))-1</f>
        <v>5.4447587277181464E-2</v>
      </c>
    </row>
    <row r="19" spans="1:34" x14ac:dyDescent="0.45">
      <c r="A19" s="8">
        <f t="shared" si="0"/>
        <v>71</v>
      </c>
      <c r="B19" s="8">
        <f t="shared" si="0"/>
        <v>2035</v>
      </c>
      <c r="C19" s="8"/>
      <c r="D19" s="14">
        <f t="shared" si="1"/>
        <v>77568.89131595353</v>
      </c>
      <c r="E19" s="17">
        <f t="shared" ref="E19" si="19">W$15*(1+W$2)</f>
        <v>30162.2491853908</v>
      </c>
      <c r="F19" s="17">
        <f t="shared" si="6"/>
        <v>47406.64213056273</v>
      </c>
      <c r="H19" s="17">
        <f t="shared" si="4"/>
        <v>99122.548030793623</v>
      </c>
      <c r="I19" s="17">
        <f t="shared" si="5"/>
        <v>160116.40237744848</v>
      </c>
      <c r="K19" s="17">
        <f t="shared" si="11"/>
        <v>47406.64213056273</v>
      </c>
      <c r="L19" s="18">
        <f t="shared" si="7"/>
        <v>99221.6705788244</v>
      </c>
      <c r="M19" s="17">
        <f t="shared" si="12"/>
        <v>50197.471152788959</v>
      </c>
      <c r="N19" s="19">
        <f t="shared" si="8"/>
        <v>6550.1426987192681</v>
      </c>
      <c r="O19" s="49">
        <f t="shared" si="13"/>
        <v>0</v>
      </c>
      <c r="P19" s="17">
        <v>153694.69384929235</v>
      </c>
      <c r="Q19" s="13">
        <f>'Random Decades'!Q19</f>
        <v>0.17867198498357584</v>
      </c>
      <c r="R19" s="19">
        <f t="shared" si="9"/>
        <v>643309.24091789068</v>
      </c>
      <c r="S19" s="17">
        <f t="shared" si="10"/>
        <v>749081.05419543432</v>
      </c>
      <c r="T19" s="10">
        <f t="shared" si="14"/>
        <v>6.8294436218815729E-2</v>
      </c>
      <c r="V19" s="48" t="s">
        <v>36</v>
      </c>
      <c r="Y19" s="44">
        <f t="shared" ca="1" si="17"/>
        <v>-2.1150848567600296E-2</v>
      </c>
      <c r="Z19" s="44">
        <f t="shared" ca="1" si="15"/>
        <v>-2.2880022880022999E-2</v>
      </c>
      <c r="AA19" s="44">
        <f t="shared" ca="1" si="18"/>
        <v>0.14939787766781909</v>
      </c>
      <c r="AB19" s="44">
        <f t="shared" ca="1" si="16"/>
        <v>-4.3404038936510236E-2</v>
      </c>
      <c r="AD19" s="13"/>
      <c r="AE19">
        <f t="shared" si="3"/>
        <v>1917</v>
      </c>
      <c r="AF19" s="13">
        <v>-0.21705263157894739</v>
      </c>
      <c r="AG19" s="76">
        <f t="shared" si="2"/>
        <v>1.4524506932239798</v>
      </c>
      <c r="AH19" s="13">
        <f>POWER(AG$120/AG18,1/ROWS(AG18:AG$119))-1</f>
        <v>5.5438136966548646E-2</v>
      </c>
    </row>
    <row r="20" spans="1:34" s="54" customFormat="1" x14ac:dyDescent="0.45">
      <c r="A20" s="51">
        <f t="shared" ref="A20:B35" si="20">A19+1</f>
        <v>72</v>
      </c>
      <c r="B20" s="51">
        <f t="shared" si="20"/>
        <v>2036</v>
      </c>
      <c r="C20" s="51"/>
      <c r="D20" s="52">
        <f t="shared" si="1"/>
        <v>79895.958055432144</v>
      </c>
      <c r="E20" s="53">
        <f t="shared" ref="E20:E78" si="21">E19*(1+W$3)</f>
        <v>31067.116660952524</v>
      </c>
      <c r="F20" s="53">
        <f t="shared" si="6"/>
        <v>48828.841394479619</v>
      </c>
      <c r="H20" s="53">
        <f t="shared" si="4"/>
        <v>102096.22447171743</v>
      </c>
      <c r="I20" s="53">
        <f t="shared" si="5"/>
        <v>164919.89444877193</v>
      </c>
      <c r="K20" s="53">
        <f t="shared" si="11"/>
        <v>48828.841394479619</v>
      </c>
      <c r="L20" s="55">
        <f t="shared" si="7"/>
        <v>102198.32069618914</v>
      </c>
      <c r="M20" s="53">
        <f t="shared" si="12"/>
        <v>51703.395287372652</v>
      </c>
      <c r="N20" s="57">
        <f t="shared" si="8"/>
        <v>168218.29233774741</v>
      </c>
      <c r="O20" s="49">
        <f t="shared" si="13"/>
        <v>210073.14703742531</v>
      </c>
      <c r="P20" s="53"/>
      <c r="Q20" s="56">
        <f>'Random Decades'!Q20</f>
        <v>-0.17268836468597593</v>
      </c>
      <c r="R20" s="57">
        <f t="shared" si="9"/>
        <v>362753.62224411254</v>
      </c>
      <c r="S20" s="53">
        <f t="shared" si="10"/>
        <v>633170.23527804902</v>
      </c>
      <c r="T20" s="58">
        <f t="shared" si="14"/>
        <v>6.5184990490682243E-2</v>
      </c>
      <c r="Y20" s="13">
        <f t="shared" ca="1" si="17"/>
        <v>7.3634276266081752E-2</v>
      </c>
      <c r="Z20" s="13">
        <f t="shared" ca="1" si="15"/>
        <v>-0.37728669691204453</v>
      </c>
      <c r="AA20" s="13">
        <f t="shared" ca="1" si="18"/>
        <v>0.14939787766781909</v>
      </c>
      <c r="AB20" s="13">
        <f t="shared" ca="1" si="16"/>
        <v>0.20317424156130182</v>
      </c>
      <c r="AC20" s="9"/>
      <c r="AD20" s="13"/>
      <c r="AE20">
        <f t="shared" si="3"/>
        <v>1918</v>
      </c>
      <c r="AF20" s="13">
        <v>0.10513578919064281</v>
      </c>
      <c r="AG20" s="76">
        <f t="shared" si="2"/>
        <v>1.6051552431165792</v>
      </c>
      <c r="AH20" s="13">
        <f>POWER(AG$120/AG19,1/ROWS(AG19:AG$119))-1</f>
        <v>5.8563568785041875E-2</v>
      </c>
    </row>
    <row r="21" spans="1:34" x14ac:dyDescent="0.45">
      <c r="A21" s="8">
        <f t="shared" si="20"/>
        <v>73</v>
      </c>
      <c r="B21" s="8">
        <f t="shared" si="20"/>
        <v>2037</v>
      </c>
      <c r="C21" s="8"/>
      <c r="D21" s="14">
        <f t="shared" si="1"/>
        <v>82292.836797095108</v>
      </c>
      <c r="E21" s="17">
        <f t="shared" si="21"/>
        <v>31999.1301607811</v>
      </c>
      <c r="F21" s="17">
        <f t="shared" si="6"/>
        <v>50293.706636314004</v>
      </c>
      <c r="H21" s="17">
        <f t="shared" si="4"/>
        <v>105159.11120586898</v>
      </c>
      <c r="I21" s="17">
        <f t="shared" si="5"/>
        <v>169867.49128223507</v>
      </c>
      <c r="K21" s="17">
        <f t="shared" si="11"/>
        <v>50293.706636314004</v>
      </c>
      <c r="L21" s="18">
        <f t="shared" si="7"/>
        <v>105264.27031707484</v>
      </c>
      <c r="M21" s="17">
        <f t="shared" si="12"/>
        <v>53254.497145993839</v>
      </c>
      <c r="N21" s="19">
        <f t="shared" si="8"/>
        <v>117263.07109558865</v>
      </c>
      <c r="O21" s="49">
        <f t="shared" si="13"/>
        <v>0</v>
      </c>
      <c r="P21" s="17">
        <v>54903.696090481506</v>
      </c>
      <c r="Q21" s="13">
        <f>'Random Decades'!Q21</f>
        <v>-3.1520692974013498E-2</v>
      </c>
      <c r="R21" s="19">
        <f t="shared" si="9"/>
        <v>354946.91291458573</v>
      </c>
      <c r="S21" s="17">
        <f t="shared" si="10"/>
        <v>577474.25432724925</v>
      </c>
      <c r="T21" s="10">
        <f t="shared" si="14"/>
        <v>7.9431571217538577E-2</v>
      </c>
      <c r="Y21" s="56">
        <f t="shared" ca="1" si="17"/>
        <v>2.1372496731275552E-2</v>
      </c>
      <c r="Z21" s="56">
        <f t="shared" ca="1" si="15"/>
        <v>0.46627497062279688</v>
      </c>
      <c r="AA21" s="56">
        <f t="shared" ca="1" si="18"/>
        <v>0.43965824136703446</v>
      </c>
      <c r="AB21" s="56">
        <f t="shared" ca="1" si="16"/>
        <v>4.1750820499873775E-2</v>
      </c>
      <c r="AD21" s="13"/>
      <c r="AE21">
        <f t="shared" si="3"/>
        <v>1919</v>
      </c>
      <c r="AF21" s="13">
        <v>0.30450121654501228</v>
      </c>
      <c r="AG21" s="76">
        <f t="shared" si="2"/>
        <v>2.0939269673891827</v>
      </c>
      <c r="AH21" s="13">
        <f>POWER(AG$120/AG20,1/ROWS(AG20:AG$119))-1</f>
        <v>5.8107898656384549E-2</v>
      </c>
    </row>
    <row r="22" spans="1:34" x14ac:dyDescent="0.45">
      <c r="A22" s="8">
        <f t="shared" si="20"/>
        <v>74</v>
      </c>
      <c r="B22" s="8">
        <f t="shared" si="20"/>
        <v>2038</v>
      </c>
      <c r="C22" s="8"/>
      <c r="D22" s="14">
        <f t="shared" si="1"/>
        <v>84761.621901007966</v>
      </c>
      <c r="E22" s="17">
        <f t="shared" si="21"/>
        <v>32959.104065604537</v>
      </c>
      <c r="F22" s="17">
        <f t="shared" si="6"/>
        <v>51802.517835403429</v>
      </c>
      <c r="H22" s="17">
        <f t="shared" si="4"/>
        <v>108313.88454204504</v>
      </c>
      <c r="I22" s="17">
        <f t="shared" si="5"/>
        <v>174963.51602070214</v>
      </c>
      <c r="K22" s="17">
        <f t="shared" si="11"/>
        <v>51802.517835403429</v>
      </c>
      <c r="L22" s="18">
        <f t="shared" si="7"/>
        <v>108422.19842658706</v>
      </c>
      <c r="M22" s="17">
        <f t="shared" si="12"/>
        <v>54852.132060373624</v>
      </c>
      <c r="N22" s="19">
        <f t="shared" si="8"/>
        <v>63659.157815919323</v>
      </c>
      <c r="O22" s="49">
        <f t="shared" si="13"/>
        <v>0</v>
      </c>
      <c r="P22" s="17">
        <v>112552.57698548712</v>
      </c>
      <c r="Q22" s="13">
        <f>'Random Decades'!Q22</f>
        <v>4.1863354037267042E-2</v>
      </c>
      <c r="R22" s="19">
        <f t="shared" si="9"/>
        <v>373355.65032350988</v>
      </c>
      <c r="S22" s="17">
        <f t="shared" si="10"/>
        <v>545437.00656601624</v>
      </c>
      <c r="T22" s="10">
        <f t="shared" si="14"/>
        <v>8.9705328760938022E-2</v>
      </c>
      <c r="V22" s="89" t="s">
        <v>45</v>
      </c>
      <c r="W22" s="90"/>
      <c r="Y22" s="56">
        <f t="shared" ca="1" si="17"/>
        <v>0.1149269868879163</v>
      </c>
      <c r="Z22" s="56">
        <f t="shared" ca="1" si="15"/>
        <v>0.14986376021798353</v>
      </c>
      <c r="AA22" s="56">
        <f t="shared" ca="1" si="18"/>
        <v>0.1185269238704354</v>
      </c>
      <c r="AB22" s="56">
        <f t="shared" ca="1" si="16"/>
        <v>0.13722698494441254</v>
      </c>
      <c r="AD22" s="13"/>
      <c r="AE22">
        <f t="shared" si="3"/>
        <v>1920</v>
      </c>
      <c r="AF22" s="13">
        <v>-0.32901240324536041</v>
      </c>
      <c r="AG22" s="76">
        <f t="shared" si="2"/>
        <v>1.4049990236281984</v>
      </c>
      <c r="AH22" s="13">
        <f>POWER(AG$120/AG21,1/ROWS(AG21:AG$119))-1</f>
        <v>5.5872861873137447E-2</v>
      </c>
    </row>
    <row r="23" spans="1:34" s="54" customFormat="1" x14ac:dyDescent="0.45">
      <c r="A23" s="51">
        <f t="shared" si="20"/>
        <v>75</v>
      </c>
      <c r="B23" s="51">
        <f t="shared" si="20"/>
        <v>2039</v>
      </c>
      <c r="C23" s="51"/>
      <c r="D23" s="52">
        <f t="shared" si="1"/>
        <v>87304.470558038214</v>
      </c>
      <c r="E23" s="52">
        <f t="shared" si="21"/>
        <v>33947.877187572674</v>
      </c>
      <c r="F23" s="53">
        <f t="shared" si="6"/>
        <v>53356.59337046554</v>
      </c>
      <c r="H23" s="53">
        <f t="shared" si="4"/>
        <v>111563.30107830639</v>
      </c>
      <c r="I23" s="53">
        <f t="shared" si="5"/>
        <v>180212.4215013232</v>
      </c>
      <c r="K23" s="53">
        <f t="shared" si="11"/>
        <v>53356.59337046554</v>
      </c>
      <c r="L23" s="55">
        <f t="shared" si="7"/>
        <v>111674.86437938469</v>
      </c>
      <c r="M23" s="53">
        <f t="shared" si="12"/>
        <v>56497.696022184879</v>
      </c>
      <c r="N23" s="57">
        <f t="shared" si="8"/>
        <v>7304.6910296091337</v>
      </c>
      <c r="O23" s="49">
        <f t="shared" si="13"/>
        <v>0</v>
      </c>
      <c r="P23" s="53">
        <v>173050.95970758877</v>
      </c>
      <c r="Q23" s="56">
        <f>'Random Decades'!Q23</f>
        <v>0.22583565009374795</v>
      </c>
      <c r="R23" s="57">
        <f t="shared" si="9"/>
        <v>461406.22283372888</v>
      </c>
      <c r="S23" s="53">
        <f t="shared" si="10"/>
        <v>580385.77824272274</v>
      </c>
      <c r="T23" s="58">
        <f t="shared" si="14"/>
        <v>9.7823566659677313E-2</v>
      </c>
      <c r="V23" s="91"/>
      <c r="W23" s="92"/>
      <c r="Y23" s="56">
        <f t="shared" ca="1" si="17"/>
        <v>-1.05100259913857E-2</v>
      </c>
      <c r="Z23" s="56">
        <f t="shared" ca="1" si="15"/>
        <v>-0.17814329523278494</v>
      </c>
      <c r="AA23" s="56">
        <f t="shared" ca="1" si="18"/>
        <v>8.4323922734026668E-2</v>
      </c>
      <c r="AB23" s="56">
        <f t="shared" ca="1" si="16"/>
        <v>2.1389946991289488E-2</v>
      </c>
      <c r="AC23" s="9"/>
      <c r="AD23" s="13"/>
      <c r="AE23">
        <f t="shared" si="3"/>
        <v>1921</v>
      </c>
      <c r="AF23" s="13">
        <v>0.12300208478109798</v>
      </c>
      <c r="AG23" s="76">
        <f t="shared" si="2"/>
        <v>1.5778168326498738</v>
      </c>
      <c r="AH23" s="13">
        <f>POWER(AG$120/AG22,1/ROWS(AG22:AG$119))-1</f>
        <v>6.0768909154644613E-2</v>
      </c>
    </row>
    <row r="24" spans="1:34" x14ac:dyDescent="0.45">
      <c r="A24" s="8">
        <f t="shared" si="20"/>
        <v>76</v>
      </c>
      <c r="B24" s="8">
        <f t="shared" si="20"/>
        <v>2040</v>
      </c>
      <c r="C24" s="8"/>
      <c r="D24" s="14">
        <f t="shared" si="1"/>
        <v>89923.604674779359</v>
      </c>
      <c r="E24" s="17">
        <f t="shared" si="21"/>
        <v>34966.313503199854</v>
      </c>
      <c r="F24" s="17">
        <f t="shared" si="6"/>
        <v>54957.291171579505</v>
      </c>
      <c r="H24" s="17">
        <f t="shared" si="4"/>
        <v>114910.20011065558</v>
      </c>
      <c r="I24" s="17">
        <f t="shared" si="5"/>
        <v>185618.79414636287</v>
      </c>
      <c r="K24" s="49">
        <f t="shared" si="11"/>
        <v>54957.291171579505</v>
      </c>
      <c r="L24" s="19">
        <f t="shared" si="7"/>
        <v>115025.11031076621</v>
      </c>
      <c r="M24" s="49">
        <f t="shared" si="12"/>
        <v>58192.626902850403</v>
      </c>
      <c r="N24" s="19">
        <f t="shared" si="8"/>
        <v>189331.17002929014</v>
      </c>
      <c r="O24" s="49">
        <f t="shared" si="13"/>
        <v>236506.73001960415</v>
      </c>
      <c r="P24" s="17"/>
      <c r="Q24" s="13">
        <f>'Random Decades'!Q24</f>
        <v>2.2573839662447304E-2</v>
      </c>
      <c r="R24" s="19">
        <f t="shared" si="9"/>
        <v>232225.33283321775</v>
      </c>
      <c r="S24" s="49">
        <f t="shared" si="10"/>
        <v>536581.61317327409</v>
      </c>
      <c r="T24" s="50">
        <f t="shared" si="14"/>
        <v>9.469096802815842E-2</v>
      </c>
      <c r="V24" s="91"/>
      <c r="W24" s="92"/>
      <c r="Y24" s="56">
        <f t="shared" ca="1" si="17"/>
        <v>2.3966015743384552E-2</v>
      </c>
      <c r="Z24" s="56">
        <f t="shared" ca="1" si="15"/>
        <v>2.035278154681075E-3</v>
      </c>
      <c r="AA24" s="56">
        <f t="shared" ca="1" si="18"/>
        <v>0.17867198498357584</v>
      </c>
      <c r="AB24" s="56">
        <f t="shared" ref="AB24:AB33" ca="1" si="22">OFFSET($AF$2,$AC$24+ROW($A1)-1901,0,1,1)</f>
        <v>-3.7684138403562883E-2</v>
      </c>
      <c r="AC24" s="9">
        <f ca="1">RANDBETWEEN(1945, 2009)</f>
        <v>1953</v>
      </c>
      <c r="AD24" s="13"/>
      <c r="AE24">
        <f t="shared" si="3"/>
        <v>1922</v>
      </c>
      <c r="AF24" s="13">
        <v>0.21497524752475261</v>
      </c>
      <c r="AG24" s="76">
        <f t="shared" si="2"/>
        <v>1.9170083967975016</v>
      </c>
      <c r="AH24" s="13">
        <f>POWER(AG$120/AG23,1/ROWS(AG23:AG$119))-1</f>
        <v>6.0145628134708584E-2</v>
      </c>
    </row>
    <row r="25" spans="1:34" x14ac:dyDescent="0.45">
      <c r="A25" s="8">
        <f t="shared" si="20"/>
        <v>77</v>
      </c>
      <c r="B25" s="8">
        <f t="shared" si="20"/>
        <v>2041</v>
      </c>
      <c r="C25" s="8"/>
      <c r="D25" s="14">
        <f t="shared" si="1"/>
        <v>92621.312815022742</v>
      </c>
      <c r="E25" s="17">
        <f t="shared" si="21"/>
        <v>36015.302908295853</v>
      </c>
      <c r="F25" s="17">
        <f t="shared" si="6"/>
        <v>56606.009906726889</v>
      </c>
      <c r="H25" s="17">
        <f t="shared" si="4"/>
        <v>118357.50611397525</v>
      </c>
      <c r="I25" s="17">
        <f t="shared" si="5"/>
        <v>191187.35797075374</v>
      </c>
      <c r="K25" s="49">
        <f t="shared" si="11"/>
        <v>56606.009906726889</v>
      </c>
      <c r="L25" s="19">
        <f t="shared" si="7"/>
        <v>118475.86362008921</v>
      </c>
      <c r="M25" s="49">
        <f t="shared" si="12"/>
        <v>59938.405709935934</v>
      </c>
      <c r="N25" s="19">
        <f t="shared" si="8"/>
        <v>195011.10513016881</v>
      </c>
      <c r="O25" s="49">
        <f t="shared" si="13"/>
        <v>61794.59365139954</v>
      </c>
      <c r="P25" s="17"/>
      <c r="Q25" s="13">
        <f>'Random Decades'!Q25</f>
        <v>0.1185269238704354</v>
      </c>
      <c r="R25" s="19">
        <f t="shared" si="9"/>
        <v>192335.6778218218</v>
      </c>
      <c r="S25" s="49">
        <f t="shared" si="10"/>
        <v>505822.64657207986</v>
      </c>
      <c r="T25" s="50">
        <f t="shared" si="14"/>
        <v>0.10549375624700646</v>
      </c>
      <c r="V25" s="91"/>
      <c r="W25" s="92"/>
      <c r="Y25" s="56">
        <f t="shared" ca="1" si="17"/>
        <v>-7.9512387967769507E-2</v>
      </c>
      <c r="Z25" s="56">
        <f t="shared" ca="1" si="15"/>
        <v>7.7183480027081863E-2</v>
      </c>
      <c r="AA25" s="56">
        <f t="shared" ca="1" si="18"/>
        <v>0.14358538657604081</v>
      </c>
      <c r="AB25" s="56">
        <f t="shared" ca="1" si="22"/>
        <v>0.43965824136703446</v>
      </c>
      <c r="AD25" s="13"/>
      <c r="AE25">
        <f t="shared" si="3"/>
        <v>1923</v>
      </c>
      <c r="AF25" s="13">
        <v>-2.6993990017316949E-2</v>
      </c>
      <c r="AG25" s="76">
        <f t="shared" si="2"/>
        <v>1.8652606912712371</v>
      </c>
      <c r="AH25" s="13">
        <f>POWER(AG$120/AG24,1/ROWS(AG24:AG$119))-1</f>
        <v>5.8641318121786412E-2</v>
      </c>
    </row>
    <row r="26" spans="1:34" x14ac:dyDescent="0.45">
      <c r="A26" s="8">
        <f t="shared" si="20"/>
        <v>78</v>
      </c>
      <c r="B26" s="8">
        <f t="shared" si="20"/>
        <v>2042</v>
      </c>
      <c r="C26" s="8"/>
      <c r="D26" s="14">
        <f t="shared" si="1"/>
        <v>95399.952199473424</v>
      </c>
      <c r="E26" s="17">
        <f t="shared" si="21"/>
        <v>37095.76199554473</v>
      </c>
      <c r="F26" s="17">
        <f t="shared" si="6"/>
        <v>58304.190203928694</v>
      </c>
      <c r="H26" s="17">
        <f t="shared" si="4"/>
        <v>121908.23129739449</v>
      </c>
      <c r="I26" s="17">
        <f t="shared" si="5"/>
        <v>196922.97870987636</v>
      </c>
      <c r="K26" s="49">
        <f t="shared" si="11"/>
        <v>58304.190203928694</v>
      </c>
      <c r="L26" s="19">
        <f t="shared" si="7"/>
        <v>122030.13952869186</v>
      </c>
      <c r="M26" s="49">
        <f t="shared" si="12"/>
        <v>61736.557881233981</v>
      </c>
      <c r="N26" s="19">
        <f t="shared" si="8"/>
        <v>200861.4382840739</v>
      </c>
      <c r="O26" s="49">
        <f t="shared" si="13"/>
        <v>63648.431460941531</v>
      </c>
      <c r="P26" s="17"/>
      <c r="Q26" s="13">
        <f>'Random Decades'!Q26</f>
        <v>0.26957484091118689</v>
      </c>
      <c r="R26" s="19">
        <f t="shared" si="9"/>
        <v>164664.96278952208</v>
      </c>
      <c r="S26" s="49">
        <f t="shared" si="10"/>
        <v>487556.5406022878</v>
      </c>
      <c r="T26" s="50">
        <f t="shared" si="14"/>
        <v>0.11526607319591479</v>
      </c>
      <c r="V26" s="91"/>
      <c r="W26" s="92"/>
      <c r="Y26" s="56">
        <f t="shared" ca="1" si="17"/>
        <v>-3.1205458489787726E-2</v>
      </c>
      <c r="Z26" s="56">
        <f t="shared" ca="1" si="15"/>
        <v>-0.10339409176618475</v>
      </c>
      <c r="AA26" s="56">
        <f t="shared" ca="1" si="18"/>
        <v>0.25080809205266519</v>
      </c>
      <c r="AB26" s="56">
        <f t="shared" ca="1" si="22"/>
        <v>0.20771513353115734</v>
      </c>
      <c r="AD26" s="13"/>
      <c r="AE26">
        <f t="shared" si="3"/>
        <v>1924</v>
      </c>
      <c r="AF26" s="13">
        <v>0.26162060301507539</v>
      </c>
      <c r="AG26" s="76">
        <f t="shared" si="2"/>
        <v>2.3532513181019343</v>
      </c>
      <c r="AH26" s="13">
        <f>POWER(AG$120/AG25,1/ROWS(AG25:AG$119))-1</f>
        <v>5.958171243496313E-2</v>
      </c>
    </row>
    <row r="27" spans="1:34" x14ac:dyDescent="0.45">
      <c r="A27" s="8">
        <f t="shared" si="20"/>
        <v>79</v>
      </c>
      <c r="B27" s="8">
        <f t="shared" si="20"/>
        <v>2043</v>
      </c>
      <c r="C27" s="8"/>
      <c r="D27" s="14">
        <f t="shared" si="1"/>
        <v>98261.95076545763</v>
      </c>
      <c r="E27" s="17">
        <f t="shared" si="21"/>
        <v>38208.634855411074</v>
      </c>
      <c r="F27" s="17">
        <f t="shared" si="6"/>
        <v>60053.315910046556</v>
      </c>
      <c r="H27" s="17">
        <f t="shared" si="4"/>
        <v>125565.47823631632</v>
      </c>
      <c r="I27" s="17">
        <f t="shared" si="5"/>
        <v>202830.66807117267</v>
      </c>
      <c r="K27" s="49">
        <f t="shared" si="11"/>
        <v>60053.315910046556</v>
      </c>
      <c r="L27" s="19">
        <f t="shared" si="7"/>
        <v>125691.04371455261</v>
      </c>
      <c r="M27" s="49">
        <f t="shared" si="12"/>
        <v>63588.654617671025</v>
      </c>
      <c r="N27" s="19">
        <f t="shared" si="8"/>
        <v>206887.28143259612</v>
      </c>
      <c r="O27" s="49">
        <f t="shared" si="13"/>
        <v>65557.884404769793</v>
      </c>
      <c r="P27" s="17"/>
      <c r="Q27" s="13">
        <f>'Random Decades'!Q27</f>
        <v>-4.3404038936510236E-2</v>
      </c>
      <c r="R27" s="19">
        <f t="shared" si="9"/>
        <v>95796.501679504247</v>
      </c>
      <c r="S27" s="49">
        <f t="shared" si="10"/>
        <v>428374.82682665298</v>
      </c>
      <c r="T27" s="50">
        <f t="shared" si="14"/>
        <v>0.12317200346827788</v>
      </c>
      <c r="V27" s="91"/>
      <c r="W27" s="92"/>
      <c r="Y27" s="56">
        <f t="shared" ca="1" si="17"/>
        <v>4.3003159196884695E-2</v>
      </c>
      <c r="Z27" s="56">
        <f t="shared" ca="1" si="15"/>
        <v>-4.3463021381002553E-2</v>
      </c>
      <c r="AA27" s="56">
        <f t="shared" ca="1" si="18"/>
        <v>-4.3404038936510236E-2</v>
      </c>
      <c r="AB27" s="56">
        <f t="shared" ca="1" si="22"/>
        <v>2.2727272727272707E-2</v>
      </c>
      <c r="AD27" s="13"/>
      <c r="AE27">
        <f t="shared" si="3"/>
        <v>1925</v>
      </c>
      <c r="AF27" s="13">
        <v>0.29997510580034836</v>
      </c>
      <c r="AG27" s="76">
        <f t="shared" si="2"/>
        <v>3.0591681312243715</v>
      </c>
      <c r="AH27" s="13">
        <f>POWER(AG$120/AG26,1/ROWS(AG26:AG$119))-1</f>
        <v>5.7616290299063122E-2</v>
      </c>
    </row>
    <row r="28" spans="1:34" x14ac:dyDescent="0.45">
      <c r="A28" s="8">
        <f t="shared" si="20"/>
        <v>80</v>
      </c>
      <c r="B28" s="8">
        <f t="shared" si="20"/>
        <v>2044</v>
      </c>
      <c r="C28" s="8"/>
      <c r="D28" s="14">
        <f>D27*(1+W$3)*W$6/W$5</f>
        <v>101209.80928842135</v>
      </c>
      <c r="E28" s="17">
        <f t="shared" si="21"/>
        <v>39354.89390107341</v>
      </c>
      <c r="F28" s="17">
        <f t="shared" si="6"/>
        <v>61854.915387347944</v>
      </c>
      <c r="H28" s="17">
        <f t="shared" si="4"/>
        <v>129332.44258340582</v>
      </c>
      <c r="I28" s="17">
        <f t="shared" si="5"/>
        <v>208915.58811330784</v>
      </c>
      <c r="K28" s="49">
        <f t="shared" si="11"/>
        <v>61854.915387347944</v>
      </c>
      <c r="L28" s="19">
        <f t="shared" si="7"/>
        <v>129461.77502598921</v>
      </c>
      <c r="M28" s="49">
        <f t="shared" si="12"/>
        <v>65496.314256201156</v>
      </c>
      <c r="N28" s="19">
        <f t="shared" si="8"/>
        <v>144218.78651992287</v>
      </c>
      <c r="O28" s="49">
        <f t="shared" si="13"/>
        <v>0</v>
      </c>
      <c r="P28" s="17">
        <v>67524.620936912863</v>
      </c>
      <c r="Q28" s="13">
        <f>'Random Decades'!Q28</f>
        <v>0.20317424156130182</v>
      </c>
      <c r="R28" s="19">
        <f t="shared" si="9"/>
        <v>116217.84826925854</v>
      </c>
      <c r="S28" s="49">
        <f t="shared" si="10"/>
        <v>389898.40981517057</v>
      </c>
      <c r="T28" s="50">
        <f t="shared" si="14"/>
        <v>0.14439437500462249</v>
      </c>
      <c r="V28" s="91"/>
      <c r="W28" s="92"/>
      <c r="Y28" s="56">
        <f t="shared" ca="1" si="17"/>
        <v>-4.3219846792582929E-2</v>
      </c>
      <c r="Z28" s="56">
        <f t="shared" ca="1" si="15"/>
        <v>0.81659948699157225</v>
      </c>
      <c r="AA28" s="56">
        <f t="shared" ca="1" si="18"/>
        <v>2.2573839662447304E-2</v>
      </c>
      <c r="AB28" s="56">
        <f t="shared" ca="1" si="22"/>
        <v>-0.12772772772772778</v>
      </c>
      <c r="AD28" s="13"/>
      <c r="AE28">
        <f t="shared" si="3"/>
        <v>1926</v>
      </c>
      <c r="AF28" s="13">
        <v>3.4469551895823791E-3</v>
      </c>
      <c r="AG28" s="76">
        <f t="shared" si="2"/>
        <v>3.0697129466901005</v>
      </c>
      <c r="AH28" s="13">
        <f>POWER(AG$120/AG27,1/ROWS(AG27:AG$119))-1</f>
        <v>5.5272489616101872E-2</v>
      </c>
    </row>
    <row r="29" spans="1:34" x14ac:dyDescent="0.45">
      <c r="A29" s="8">
        <f t="shared" si="20"/>
        <v>81</v>
      </c>
      <c r="B29" s="8">
        <f t="shared" si="20"/>
        <v>2045</v>
      </c>
      <c r="C29" s="8"/>
      <c r="D29" s="14">
        <f t="shared" si="1"/>
        <v>104246.10356707399</v>
      </c>
      <c r="E29" s="17">
        <f t="shared" si="21"/>
        <v>40535.540718105614</v>
      </c>
      <c r="F29" s="17">
        <f t="shared" si="6"/>
        <v>63710.56284896838</v>
      </c>
      <c r="H29" s="17">
        <f t="shared" si="4"/>
        <v>133212.41586090799</v>
      </c>
      <c r="I29" s="17">
        <f t="shared" si="5"/>
        <v>215183.05575670709</v>
      </c>
      <c r="K29" s="49">
        <f t="shared" si="11"/>
        <v>63710.56284896838</v>
      </c>
      <c r="L29" s="19">
        <f t="shared" si="7"/>
        <v>133345.6282767689</v>
      </c>
      <c r="M29" s="49">
        <f t="shared" si="12"/>
        <v>67461.203683887172</v>
      </c>
      <c r="N29" s="19">
        <f t="shared" si="8"/>
        <v>196834.93972740011</v>
      </c>
      <c r="O29" s="49">
        <f t="shared" si="13"/>
        <v>116217.84826925854</v>
      </c>
      <c r="P29" s="17"/>
      <c r="Q29" s="13">
        <f>'Random Decades'!Q29</f>
        <v>4.1750820499873775E-2</v>
      </c>
      <c r="R29" s="19">
        <f t="shared" si="9"/>
        <v>0</v>
      </c>
      <c r="S29" s="49">
        <f t="shared" si="10"/>
        <v>330180.56800416904</v>
      </c>
      <c r="T29" s="50">
        <f t="shared" si="14"/>
        <v>0.16340298202080397</v>
      </c>
      <c r="V29" s="91"/>
      <c r="W29" s="92"/>
      <c r="Y29" s="56">
        <f t="shared" ca="1" si="17"/>
        <v>-5.3076607028495404E-3</v>
      </c>
      <c r="Z29" s="56">
        <f t="shared" ca="1" si="15"/>
        <v>-4.1855774079677333E-2</v>
      </c>
      <c r="AA29" s="56">
        <f t="shared" ca="1" si="18"/>
        <v>2.1389946991289488E-2</v>
      </c>
      <c r="AB29" s="56">
        <f t="shared" ca="1" si="22"/>
        <v>0.33968326830387885</v>
      </c>
      <c r="AD29" s="13"/>
      <c r="AE29">
        <f t="shared" si="3"/>
        <v>1927</v>
      </c>
      <c r="AF29" s="13">
        <v>0.2767175572519085</v>
      </c>
      <c r="AG29" s="76">
        <f t="shared" si="2"/>
        <v>3.9191564147627433</v>
      </c>
      <c r="AH29" s="13">
        <f>POWER(AG$120/AG28,1/ROWS(AG28:AG$119))-1</f>
        <v>5.5850271655398354E-2</v>
      </c>
    </row>
    <row r="30" spans="1:34" x14ac:dyDescent="0.45">
      <c r="A30" s="8">
        <f t="shared" si="20"/>
        <v>82</v>
      </c>
      <c r="B30" s="8">
        <f t="shared" si="20"/>
        <v>2046</v>
      </c>
      <c r="C30" s="8"/>
      <c r="D30" s="14">
        <f t="shared" si="1"/>
        <v>107373.48667408622</v>
      </c>
      <c r="E30" s="17">
        <f t="shared" si="21"/>
        <v>41751.606939648787</v>
      </c>
      <c r="F30" s="17">
        <f t="shared" si="6"/>
        <v>65621.879734437432</v>
      </c>
      <c r="H30" s="17">
        <f t="shared" si="4"/>
        <v>137208.78833673522</v>
      </c>
      <c r="I30" s="17">
        <f t="shared" si="5"/>
        <v>221638.5474294083</v>
      </c>
      <c r="K30" s="49">
        <f t="shared" si="11"/>
        <v>65621.879734437432</v>
      </c>
      <c r="L30" s="19">
        <f t="shared" si="7"/>
        <v>137345.99712507194</v>
      </c>
      <c r="M30" s="49">
        <f t="shared" si="12"/>
        <v>69485.039794403754</v>
      </c>
      <c r="N30" s="19">
        <f t="shared" si="8"/>
        <v>129896.89793165629</v>
      </c>
      <c r="O30" s="49">
        <f t="shared" si="13"/>
        <v>0</v>
      </c>
      <c r="P30" s="17"/>
      <c r="Q30" s="13">
        <f>'Random Decades'!Q30</f>
        <v>0.13722698494441254</v>
      </c>
      <c r="R30" s="19">
        <f t="shared" si="9"/>
        <v>0</v>
      </c>
      <c r="S30" s="49">
        <f t="shared" si="10"/>
        <v>267242.89505672822</v>
      </c>
      <c r="T30" s="50">
        <f t="shared" si="14"/>
        <v>0.19874543232843689</v>
      </c>
      <c r="V30" s="91"/>
      <c r="W30" s="92"/>
      <c r="Y30" s="56">
        <f t="shared" ca="1" si="17"/>
        <v>-8.297334559669306E-2</v>
      </c>
      <c r="Z30" s="56">
        <f t="shared" ca="1" si="15"/>
        <v>-0.21705263157894739</v>
      </c>
      <c r="AA30" s="56">
        <f t="shared" ca="1" si="18"/>
        <v>0.27657642786398173</v>
      </c>
      <c r="AB30" s="56">
        <f t="shared" ca="1" si="22"/>
        <v>0.1639540860030837</v>
      </c>
      <c r="AD30" s="13"/>
      <c r="AE30">
        <f t="shared" si="3"/>
        <v>1928</v>
      </c>
      <c r="AF30" s="13">
        <v>0.49476831091180884</v>
      </c>
      <c r="AG30" s="76">
        <f t="shared" si="2"/>
        <v>5.8582308142940862</v>
      </c>
      <c r="AH30" s="13">
        <f>POWER(AG$120/AG29,1/ROWS(AG29:AG$119))-1</f>
        <v>5.3648674305713628E-2</v>
      </c>
    </row>
    <row r="31" spans="1:34" x14ac:dyDescent="0.45">
      <c r="A31" s="8">
        <f t="shared" si="20"/>
        <v>83</v>
      </c>
      <c r="B31" s="8">
        <f t="shared" si="20"/>
        <v>2047</v>
      </c>
      <c r="C31" s="8"/>
      <c r="D31" s="14">
        <f t="shared" si="1"/>
        <v>110594.6912743088</v>
      </c>
      <c r="E31" s="17">
        <f t="shared" si="21"/>
        <v>43004.155147838253</v>
      </c>
      <c r="F31" s="17">
        <f t="shared" si="6"/>
        <v>67590.536126470543</v>
      </c>
      <c r="H31" s="17">
        <f t="shared" si="4"/>
        <v>141325.05198683729</v>
      </c>
      <c r="I31" s="17">
        <f t="shared" si="5"/>
        <v>228287.70385229055</v>
      </c>
      <c r="K31" s="49">
        <f t="shared" si="11"/>
        <v>67590.536126470543</v>
      </c>
      <c r="L31" s="19">
        <f t="shared" si="7"/>
        <v>141466.37703882411</v>
      </c>
      <c r="M31" s="49">
        <f t="shared" si="12"/>
        <v>71569.590988235897</v>
      </c>
      <c r="N31" s="19">
        <f t="shared" si="8"/>
        <v>59493.853082288806</v>
      </c>
      <c r="O31" s="49">
        <f t="shared" si="13"/>
        <v>0</v>
      </c>
      <c r="P31" s="17"/>
      <c r="Q31" s="13">
        <f>'Random Decades'!Q31</f>
        <v>2.1389946991289488E-2</v>
      </c>
      <c r="R31" s="19">
        <f t="shared" si="9"/>
        <v>0</v>
      </c>
      <c r="S31" s="49">
        <f t="shared" si="10"/>
        <v>200960.23012111292</v>
      </c>
      <c r="T31" s="50">
        <f t="shared" si="14"/>
        <v>0.25291799099887374</v>
      </c>
      <c r="V31" s="91"/>
      <c r="W31" s="92"/>
      <c r="Y31" s="56">
        <f t="shared" ca="1" si="17"/>
        <v>-2.0793317471964674E-2</v>
      </c>
      <c r="Z31" s="56">
        <f t="shared" ca="1" si="15"/>
        <v>0.10513578919064281</v>
      </c>
      <c r="AA31" s="56">
        <f t="shared" ca="1" si="18"/>
        <v>-3.1520692974013498E-2</v>
      </c>
      <c r="AB31" s="56">
        <f t="shared" ca="1" si="22"/>
        <v>-9.346482190167793E-2</v>
      </c>
      <c r="AD31" s="13"/>
      <c r="AE31">
        <f t="shared" si="3"/>
        <v>1929</v>
      </c>
      <c r="AF31" s="13">
        <v>-0.17166666666666663</v>
      </c>
      <c r="AG31" s="76">
        <f t="shared" si="2"/>
        <v>4.8525678578402687</v>
      </c>
      <c r="AH31" s="13">
        <f>POWER(AG$120/AG30,1/ROWS(AG30:AG$119))-1</f>
        <v>4.9562465611179052E-2</v>
      </c>
    </row>
    <row r="32" spans="1:34" x14ac:dyDescent="0.45">
      <c r="A32" s="8">
        <f t="shared" si="20"/>
        <v>84</v>
      </c>
      <c r="B32" s="8">
        <f t="shared" si="20"/>
        <v>2048</v>
      </c>
      <c r="C32" s="8"/>
      <c r="D32" s="14">
        <f t="shared" si="1"/>
        <v>113912.53201253807</v>
      </c>
      <c r="E32" s="17">
        <f t="shared" si="21"/>
        <v>44294.279802273399</v>
      </c>
      <c r="F32" s="17">
        <f t="shared" si="6"/>
        <v>69618.252210264676</v>
      </c>
      <c r="H32" s="17">
        <f t="shared" si="4"/>
        <v>145564.80354644242</v>
      </c>
      <c r="I32" s="17">
        <f t="shared" si="5"/>
        <v>235136.33496785926</v>
      </c>
      <c r="K32" s="49">
        <f t="shared" si="11"/>
        <v>69618.252210264676</v>
      </c>
      <c r="L32" s="19">
        <f t="shared" si="7"/>
        <v>131473.31988875908</v>
      </c>
      <c r="M32" s="49">
        <f t="shared" si="12"/>
        <v>59493.853082288806</v>
      </c>
      <c r="N32" s="19">
        <f t="shared" si="8"/>
        <v>0</v>
      </c>
      <c r="O32" s="49">
        <f t="shared" si="13"/>
        <v>0</v>
      </c>
      <c r="P32" s="17"/>
      <c r="Q32" s="13">
        <f>'Random Decades'!Q32</f>
        <v>0.33452430627999163</v>
      </c>
      <c r="R32" s="19">
        <f t="shared" si="9"/>
        <v>0</v>
      </c>
      <c r="S32" s="49">
        <f t="shared" si="10"/>
        <v>131473.31988875908</v>
      </c>
      <c r="T32" s="50">
        <f t="shared" si="14"/>
        <v>0.34642800801087742</v>
      </c>
      <c r="V32" s="91"/>
      <c r="W32" s="92"/>
      <c r="Y32" s="56">
        <f t="shared" ca="1" si="17"/>
        <v>-2.5325891050607444E-3</v>
      </c>
      <c r="Z32" s="56">
        <f t="shared" ca="1" si="15"/>
        <v>0.30450121654501228</v>
      </c>
      <c r="AA32" s="56">
        <f t="shared" ca="1" si="18"/>
        <v>2.1389946991289488E-2</v>
      </c>
      <c r="AB32" s="56">
        <f t="shared" ca="1" si="22"/>
        <v>0.18704335119337556</v>
      </c>
      <c r="AD32" s="13"/>
      <c r="AE32">
        <f t="shared" si="3"/>
        <v>1930</v>
      </c>
      <c r="AF32" s="13">
        <v>-0.33762575452716304</v>
      </c>
      <c r="AG32" s="76">
        <f t="shared" si="2"/>
        <v>3.2142159734426889</v>
      </c>
      <c r="AH32" s="13">
        <f>POWER(AG$120/AG31,1/ROWS(AG31:AG$119))-1</f>
        <v>5.235769903477161E-2</v>
      </c>
    </row>
    <row r="33" spans="1:34" x14ac:dyDescent="0.45">
      <c r="A33" s="8">
        <f t="shared" si="20"/>
        <v>85</v>
      </c>
      <c r="B33" s="8">
        <f t="shared" si="20"/>
        <v>2049</v>
      </c>
      <c r="C33" s="8"/>
      <c r="D33" s="14">
        <f>D32*(1+W$3)</f>
        <v>117329.90797291421</v>
      </c>
      <c r="E33" s="17">
        <f t="shared" si="21"/>
        <v>45623.1081963416</v>
      </c>
      <c r="F33" s="17">
        <f t="shared" si="6"/>
        <v>71706.799776572618</v>
      </c>
      <c r="H33" s="17">
        <f t="shared" si="4"/>
        <v>149931.74765283568</v>
      </c>
      <c r="I33" s="17">
        <f t="shared" si="5"/>
        <v>242190.42501689505</v>
      </c>
      <c r="K33" s="49">
        <f t="shared" si="11"/>
        <v>71706.799776572618</v>
      </c>
      <c r="L33" s="19">
        <f t="shared" si="7"/>
        <v>59826.286632298645</v>
      </c>
      <c r="M33" s="49">
        <f t="shared" si="12"/>
        <v>0</v>
      </c>
      <c r="N33" s="19">
        <f t="shared" si="8"/>
        <v>0</v>
      </c>
      <c r="O33" s="49">
        <f t="shared" si="13"/>
        <v>0</v>
      </c>
      <c r="P33" s="49"/>
      <c r="Q33" s="13">
        <f>'Random Decades'!Q33</f>
        <v>0.25221643758032553</v>
      </c>
      <c r="R33" s="19">
        <f t="shared" si="9"/>
        <v>0</v>
      </c>
      <c r="S33" s="49">
        <f t="shared" si="10"/>
        <v>59826.286632298645</v>
      </c>
      <c r="T33" s="50">
        <f t="shared" si="14"/>
        <v>0.54540951606945398</v>
      </c>
      <c r="V33" s="91"/>
      <c r="W33" s="92"/>
      <c r="Y33" s="56">
        <f t="shared" ca="1" si="17"/>
        <v>-9.0615705219738371E-2</v>
      </c>
      <c r="Z33" s="56">
        <f t="shared" ca="1" si="15"/>
        <v>-0.32901240324536041</v>
      </c>
      <c r="AA33" s="56">
        <f t="shared" ca="1" si="18"/>
        <v>-4.3404038936510236E-2</v>
      </c>
      <c r="AB33" s="56">
        <f t="shared" ca="1" si="22"/>
        <v>-0.10805635344002185</v>
      </c>
      <c r="AD33" s="13"/>
      <c r="AE33">
        <f t="shared" si="3"/>
        <v>1931</v>
      </c>
      <c r="AF33" s="13">
        <v>-0.52673147023086264</v>
      </c>
      <c r="AG33" s="76">
        <f t="shared" si="2"/>
        <v>1.521187268111698</v>
      </c>
      <c r="AH33" s="13">
        <f>POWER(AG$120/AG32,1/ROWS(AG32:AG$119))-1</f>
        <v>5.7908617462699485E-2</v>
      </c>
    </row>
    <row r="34" spans="1:34" x14ac:dyDescent="0.45">
      <c r="A34" s="8">
        <f t="shared" si="20"/>
        <v>86</v>
      </c>
      <c r="B34" s="8">
        <f t="shared" si="20"/>
        <v>2050</v>
      </c>
      <c r="C34" s="8"/>
      <c r="D34" s="14">
        <f t="shared" ref="D34:D78" si="23">D33*(1+W$3)</f>
        <v>120849.80521210164</v>
      </c>
      <c r="E34" s="17">
        <f t="shared" si="21"/>
        <v>46991.801442231852</v>
      </c>
      <c r="F34" s="17">
        <f t="shared" si="6"/>
        <v>73858.003769869785</v>
      </c>
      <c r="H34" s="17">
        <f t="shared" si="4"/>
        <v>154429.70008242075</v>
      </c>
      <c r="I34" s="17">
        <f t="shared" si="5"/>
        <v>249456.13776740187</v>
      </c>
      <c r="K34" s="49">
        <f t="shared" si="11"/>
        <v>59826.286632298645</v>
      </c>
      <c r="L34" s="19">
        <f t="shared" si="7"/>
        <v>0</v>
      </c>
      <c r="M34" s="49">
        <f t="shared" si="12"/>
        <v>0</v>
      </c>
      <c r="N34" s="19">
        <f t="shared" si="8"/>
        <v>0</v>
      </c>
      <c r="O34" s="49">
        <f t="shared" si="13"/>
        <v>0</v>
      </c>
      <c r="P34" s="49"/>
      <c r="Q34" s="13">
        <f>'Random Decades'!Q34</f>
        <v>-6.1780796896608758E-2</v>
      </c>
      <c r="R34" s="19">
        <f t="shared" si="9"/>
        <v>0</v>
      </c>
      <c r="S34" s="49">
        <f t="shared" si="10"/>
        <v>0</v>
      </c>
      <c r="T34" s="50">
        <f t="shared" si="14"/>
        <v>1</v>
      </c>
      <c r="V34" s="91"/>
      <c r="W34" s="92"/>
      <c r="Y34" s="56">
        <f t="shared" ca="1" si="17"/>
        <v>-2.4155697319179367E-2</v>
      </c>
      <c r="Z34" s="56">
        <f t="shared" ca="1" si="15"/>
        <v>0.12300208478109798</v>
      </c>
      <c r="AA34" s="56">
        <f t="shared" ca="1" si="18"/>
        <v>-0.33836997165430316</v>
      </c>
      <c r="AB34" s="56">
        <f t="shared" ref="AB34:AB43" ca="1" si="24">OFFSET($AF$2,$AC$34+ROW($A1)-1901,0,1,1)</f>
        <v>-3.1520692974013498E-2</v>
      </c>
      <c r="AC34" s="9">
        <f ca="1">RANDBETWEEN(1945, 2009)</f>
        <v>1978</v>
      </c>
      <c r="AD34" s="13"/>
      <c r="AE34">
        <f t="shared" si="3"/>
        <v>1932</v>
      </c>
      <c r="AF34" s="13">
        <v>-0.23106546854942245</v>
      </c>
      <c r="AG34" s="76">
        <f t="shared" si="2"/>
        <v>1.1696934192540527</v>
      </c>
      <c r="AH34" s="13">
        <f>POWER(AG$120/AG33,1/ROWS(AG33:AG$119))-1</f>
        <v>6.7735206968500217E-2</v>
      </c>
    </row>
    <row r="35" spans="1:34" x14ac:dyDescent="0.45">
      <c r="A35" s="8">
        <f t="shared" si="20"/>
        <v>87</v>
      </c>
      <c r="B35" s="8">
        <f t="shared" si="20"/>
        <v>2051</v>
      </c>
      <c r="C35" s="8"/>
      <c r="D35" s="14">
        <f t="shared" si="23"/>
        <v>124475.29936846469</v>
      </c>
      <c r="E35" s="17">
        <f t="shared" si="21"/>
        <v>48401.555485498808</v>
      </c>
      <c r="F35" s="17">
        <f t="shared" si="6"/>
        <v>76073.743882965879</v>
      </c>
      <c r="H35" s="17">
        <f t="shared" si="4"/>
        <v>159062.59108489339</v>
      </c>
      <c r="I35" s="17">
        <f t="shared" si="5"/>
        <v>256939.82190042397</v>
      </c>
      <c r="K35" s="49">
        <f t="shared" si="11"/>
        <v>0</v>
      </c>
      <c r="L35" s="19">
        <f t="shared" si="7"/>
        <v>0</v>
      </c>
      <c r="M35" s="49">
        <f t="shared" si="12"/>
        <v>0</v>
      </c>
      <c r="N35" s="19">
        <f t="shared" si="8"/>
        <v>0</v>
      </c>
      <c r="O35" s="49">
        <f t="shared" si="13"/>
        <v>0</v>
      </c>
      <c r="P35" s="17"/>
      <c r="Q35" s="13">
        <f>'Random Decades'!Q35</f>
        <v>-7.0947825119590524E-2</v>
      </c>
      <c r="R35" s="19">
        <f t="shared" si="9"/>
        <v>0</v>
      </c>
      <c r="S35" s="49">
        <f t="shared" si="10"/>
        <v>0</v>
      </c>
      <c r="T35" s="50">
        <f t="shared" si="14"/>
        <v>0</v>
      </c>
      <c r="V35" s="91"/>
      <c r="W35" s="92"/>
      <c r="Y35" s="56">
        <f t="shared" ca="1" si="17"/>
        <v>1.6998719166924445E-2</v>
      </c>
      <c r="Z35" s="56">
        <f t="shared" ca="1" si="15"/>
        <v>0.21497524752475261</v>
      </c>
      <c r="AA35" s="56">
        <f t="shared" ca="1" si="18"/>
        <v>0.1185269238704354</v>
      </c>
      <c r="AB35" s="56">
        <f t="shared" ca="1" si="24"/>
        <v>4.1863354037267042E-2</v>
      </c>
      <c r="AD35" s="13"/>
      <c r="AE35">
        <f t="shared" si="3"/>
        <v>1933</v>
      </c>
      <c r="AF35" s="13">
        <v>0.66777963272120222</v>
      </c>
      <c r="AG35" s="76">
        <f t="shared" si="2"/>
        <v>1.9507908611599312</v>
      </c>
      <c r="AH35" s="13">
        <f>POWER(AG$120/AG34,1/ROWS(AG34:AG$119))-1</f>
        <v>7.1818879630531018E-2</v>
      </c>
    </row>
    <row r="36" spans="1:34" x14ac:dyDescent="0.45">
      <c r="A36" s="8">
        <f t="shared" ref="A36:B51" si="25">A35+1</f>
        <v>88</v>
      </c>
      <c r="B36" s="8">
        <f t="shared" si="25"/>
        <v>2052</v>
      </c>
      <c r="C36" s="8"/>
      <c r="D36" s="14">
        <f t="shared" si="23"/>
        <v>128209.55834951864</v>
      </c>
      <c r="E36" s="17">
        <f t="shared" si="21"/>
        <v>49853.602150063773</v>
      </c>
      <c r="F36" s="17">
        <f t="shared" si="6"/>
        <v>78355.956199454871</v>
      </c>
      <c r="H36" s="17">
        <f t="shared" si="4"/>
        <v>163834.46881744015</v>
      </c>
      <c r="I36" s="17">
        <f t="shared" si="5"/>
        <v>264648.01655743667</v>
      </c>
      <c r="K36" s="49">
        <f t="shared" si="11"/>
        <v>0</v>
      </c>
      <c r="L36" s="19">
        <f t="shared" si="7"/>
        <v>0</v>
      </c>
      <c r="M36" s="49">
        <f t="shared" si="12"/>
        <v>0</v>
      </c>
      <c r="N36" s="19">
        <f t="shared" si="8"/>
        <v>0</v>
      </c>
      <c r="O36" s="49">
        <f t="shared" si="13"/>
        <v>0</v>
      </c>
      <c r="P36" s="17"/>
      <c r="Q36" s="13">
        <f>'Random Decades'!Q36</f>
        <v>-0.16762660280397157</v>
      </c>
      <c r="R36" s="19">
        <f t="shared" si="9"/>
        <v>0</v>
      </c>
      <c r="S36" s="49">
        <f t="shared" si="10"/>
        <v>0</v>
      </c>
      <c r="T36" s="50">
        <f t="shared" si="14"/>
        <v>0</v>
      </c>
      <c r="V36" s="91"/>
      <c r="W36" s="92"/>
      <c r="Y36" s="56">
        <f t="shared" ca="1" si="17"/>
        <v>0.10167986337968535</v>
      </c>
      <c r="Z36" s="56">
        <f t="shared" ca="1" si="15"/>
        <v>-2.6993990017316949E-2</v>
      </c>
      <c r="AA36" s="56">
        <f t="shared" ca="1" si="18"/>
        <v>0.33452430627999163</v>
      </c>
      <c r="AB36" s="56">
        <f t="shared" ca="1" si="24"/>
        <v>0.14939787766781909</v>
      </c>
      <c r="AD36" s="13"/>
      <c r="AE36">
        <f t="shared" si="3"/>
        <v>1934</v>
      </c>
      <c r="AF36" s="13">
        <v>4.1041041041040893E-2</v>
      </c>
      <c r="AG36" s="76">
        <f t="shared" si="2"/>
        <v>2.0308533489552834</v>
      </c>
      <c r="AH36" s="13">
        <f>POWER(AG$120/AG35,1/ROWS(AG35:AG$119))-1</f>
        <v>6.625818024767649E-2</v>
      </c>
    </row>
    <row r="37" spans="1:34" x14ac:dyDescent="0.45">
      <c r="A37" s="8">
        <f t="shared" si="25"/>
        <v>89</v>
      </c>
      <c r="B37" s="8">
        <f t="shared" si="25"/>
        <v>2053</v>
      </c>
      <c r="C37" s="8"/>
      <c r="D37" s="14">
        <f t="shared" si="23"/>
        <v>132055.8451000042</v>
      </c>
      <c r="E37" s="17">
        <f t="shared" si="21"/>
        <v>51349.21021456569</v>
      </c>
      <c r="F37" s="17">
        <f t="shared" si="6"/>
        <v>80706.634885438514</v>
      </c>
      <c r="H37" s="17">
        <f t="shared" si="4"/>
        <v>168749.50288196339</v>
      </c>
      <c r="I37" s="17">
        <f t="shared" si="5"/>
        <v>272587.45705415978</v>
      </c>
      <c r="K37" s="49">
        <f t="shared" si="11"/>
        <v>0</v>
      </c>
      <c r="L37" s="19">
        <f t="shared" si="7"/>
        <v>0</v>
      </c>
      <c r="M37" s="49">
        <f t="shared" si="12"/>
        <v>0</v>
      </c>
      <c r="N37" s="19">
        <f t="shared" si="8"/>
        <v>0</v>
      </c>
      <c r="O37" s="49">
        <f t="shared" si="13"/>
        <v>0</v>
      </c>
      <c r="P37" s="17"/>
      <c r="Q37" s="13">
        <f>'Random Decades'!Q37</f>
        <v>0.25322029387541778</v>
      </c>
      <c r="R37" s="19">
        <f t="shared" si="9"/>
        <v>0</v>
      </c>
      <c r="S37" s="49">
        <f t="shared" si="10"/>
        <v>0</v>
      </c>
      <c r="T37" s="50">
        <f t="shared" si="14"/>
        <v>0</v>
      </c>
      <c r="V37" s="91"/>
      <c r="W37" s="92"/>
      <c r="Y37" s="56">
        <f t="shared" ca="1" si="17"/>
        <v>4.5133246163489418E-2</v>
      </c>
      <c r="Z37" s="56">
        <f t="shared" ca="1" si="15"/>
        <v>0.26162060301507539</v>
      </c>
      <c r="AA37" s="56">
        <f t="shared" ca="1" si="18"/>
        <v>0.12859560067681874</v>
      </c>
      <c r="AB37" s="56">
        <f t="shared" ca="1" si="24"/>
        <v>-9.2323651452282163E-2</v>
      </c>
      <c r="AD37" s="13"/>
      <c r="AE37">
        <f t="shared" si="3"/>
        <v>1935</v>
      </c>
      <c r="AF37" s="13">
        <v>0.38557692307692304</v>
      </c>
      <c r="AG37" s="76">
        <f t="shared" si="2"/>
        <v>2.813903534465926</v>
      </c>
      <c r="AH37" s="13">
        <f>POWER(AG$120/AG36,1/ROWS(AG36:AG$119))-1</f>
        <v>6.656203448701703E-2</v>
      </c>
    </row>
    <row r="38" spans="1:34" s="54" customFormat="1" x14ac:dyDescent="0.45">
      <c r="A38" s="51">
        <f t="shared" si="25"/>
        <v>90</v>
      </c>
      <c r="B38" s="51">
        <f t="shared" si="25"/>
        <v>2054</v>
      </c>
      <c r="C38" s="51"/>
      <c r="D38" s="52">
        <f t="shared" si="23"/>
        <v>136017.52045300431</v>
      </c>
      <c r="E38" s="53">
        <f t="shared" si="21"/>
        <v>52889.686521002659</v>
      </c>
      <c r="F38" s="53">
        <f t="shared" si="6"/>
        <v>83127.833932001653</v>
      </c>
      <c r="H38" s="53">
        <f t="shared" si="4"/>
        <v>173811.9879684223</v>
      </c>
      <c r="I38" s="53">
        <f t="shared" si="5"/>
        <v>280765.0807657846</v>
      </c>
      <c r="K38" s="59">
        <f t="shared" si="11"/>
        <v>0</v>
      </c>
      <c r="L38" s="57">
        <f t="shared" si="7"/>
        <v>0</v>
      </c>
      <c r="M38" s="59">
        <f t="shared" si="12"/>
        <v>0</v>
      </c>
      <c r="N38" s="57">
        <f t="shared" si="8"/>
        <v>0</v>
      </c>
      <c r="O38" s="59">
        <f t="shared" si="13"/>
        <v>0</v>
      </c>
      <c r="P38" s="53"/>
      <c r="Q38" s="56">
        <f>'Random Decades'!Q38</f>
        <v>3.1481074048919533E-2</v>
      </c>
      <c r="R38" s="57">
        <f t="shared" si="9"/>
        <v>0</v>
      </c>
      <c r="S38" s="59">
        <f t="shared" si="10"/>
        <v>0</v>
      </c>
      <c r="T38" s="60">
        <f t="shared" si="14"/>
        <v>0</v>
      </c>
      <c r="V38" s="91"/>
      <c r="W38" s="92"/>
      <c r="Y38" s="56">
        <f t="shared" ca="1" si="17"/>
        <v>8.4270330940211677E-2</v>
      </c>
      <c r="Z38" s="56">
        <f t="shared" ca="1" si="15"/>
        <v>0.29997510580034836</v>
      </c>
      <c r="AA38" s="56">
        <f t="shared" ca="1" si="18"/>
        <v>-0.12772772772772778</v>
      </c>
      <c r="AB38" s="56">
        <f t="shared" ca="1" si="24"/>
        <v>0.19599999999999995</v>
      </c>
      <c r="AC38" s="9"/>
      <c r="AD38" s="13"/>
      <c r="AE38">
        <f t="shared" si="3"/>
        <v>1936</v>
      </c>
      <c r="AF38" s="13">
        <v>0.24843858431644694</v>
      </c>
      <c r="AG38" s="76">
        <f t="shared" si="2"/>
        <v>3.512985744971687</v>
      </c>
      <c r="AH38" s="13">
        <f>POWER(AG$120/AG37,1/ROWS(AG37:AG$119))-1</f>
        <v>6.320475270400383E-2</v>
      </c>
    </row>
    <row r="39" spans="1:34" x14ac:dyDescent="0.45">
      <c r="A39" s="8">
        <f t="shared" si="25"/>
        <v>91</v>
      </c>
      <c r="B39" s="8">
        <f t="shared" si="25"/>
        <v>2055</v>
      </c>
      <c r="C39" s="8"/>
      <c r="D39" s="14">
        <f t="shared" si="23"/>
        <v>140098.04606659446</v>
      </c>
      <c r="E39" s="17">
        <f t="shared" si="21"/>
        <v>54476.377116632742</v>
      </c>
      <c r="F39" s="17">
        <f t="shared" si="6"/>
        <v>85621.668949961721</v>
      </c>
      <c r="H39" s="17">
        <f t="shared" si="4"/>
        <v>179026.34760747495</v>
      </c>
      <c r="I39" s="17">
        <f t="shared" si="5"/>
        <v>289188.03318875819</v>
      </c>
      <c r="K39" s="49">
        <f t="shared" si="11"/>
        <v>0</v>
      </c>
      <c r="L39" s="19">
        <f t="shared" si="7"/>
        <v>0</v>
      </c>
      <c r="M39" s="49">
        <f t="shared" si="12"/>
        <v>0</v>
      </c>
      <c r="N39" s="19">
        <f t="shared" si="8"/>
        <v>0</v>
      </c>
      <c r="O39" s="49">
        <f t="shared" si="13"/>
        <v>0</v>
      </c>
      <c r="P39" s="17"/>
      <c r="Q39" s="13">
        <f>'Random Decades'!Q39</f>
        <v>-6.0743763331169154E-3</v>
      </c>
      <c r="R39" s="19">
        <f t="shared" si="9"/>
        <v>0</v>
      </c>
      <c r="S39" s="49">
        <f t="shared" si="10"/>
        <v>0</v>
      </c>
      <c r="T39" s="50">
        <f t="shared" si="14"/>
        <v>0</v>
      </c>
      <c r="V39" s="91"/>
      <c r="W39" s="92"/>
      <c r="Y39" s="56">
        <f t="shared" ca="1" si="17"/>
        <v>4.3164838292493041E-3</v>
      </c>
      <c r="Z39" s="56">
        <f t="shared" ca="1" si="15"/>
        <v>3.4469551895823791E-3</v>
      </c>
      <c r="AA39" s="56">
        <f t="shared" ca="1" si="18"/>
        <v>-4.3404038936510236E-2</v>
      </c>
      <c r="AB39" s="56">
        <f t="shared" ca="1" si="24"/>
        <v>0.20267558528428076</v>
      </c>
      <c r="AD39" s="13"/>
      <c r="AE39">
        <f t="shared" si="3"/>
        <v>1937</v>
      </c>
      <c r="AF39" s="13">
        <v>-0.32795997776542518</v>
      </c>
      <c r="AG39" s="76">
        <f t="shared" si="2"/>
        <v>2.3608670181605169</v>
      </c>
      <c r="AH39" s="13">
        <f>POWER(AG$120/AG38,1/ROWS(AG38:AG$119))-1</f>
        <v>6.1124388264256924E-2</v>
      </c>
    </row>
    <row r="40" spans="1:34" x14ac:dyDescent="0.45">
      <c r="A40" s="8">
        <f t="shared" si="25"/>
        <v>92</v>
      </c>
      <c r="B40" s="8">
        <f t="shared" si="25"/>
        <v>2056</v>
      </c>
      <c r="C40" s="8"/>
      <c r="D40" s="14">
        <f t="shared" si="23"/>
        <v>144300.98744859229</v>
      </c>
      <c r="E40" s="17">
        <f t="shared" si="21"/>
        <v>56110.668430131729</v>
      </c>
      <c r="F40" s="17">
        <f t="shared" si="6"/>
        <v>88190.319018460563</v>
      </c>
      <c r="H40" s="17">
        <f t="shared" si="4"/>
        <v>184397.13803569923</v>
      </c>
      <c r="I40" s="17">
        <f t="shared" si="5"/>
        <v>297863.6741844209</v>
      </c>
      <c r="K40" s="49">
        <f t="shared" si="11"/>
        <v>0</v>
      </c>
      <c r="L40" s="19">
        <f t="shared" si="7"/>
        <v>0</v>
      </c>
      <c r="M40" s="49">
        <f t="shared" si="12"/>
        <v>0</v>
      </c>
      <c r="N40" s="19">
        <f t="shared" si="8"/>
        <v>0</v>
      </c>
      <c r="O40" s="49">
        <f t="shared" si="13"/>
        <v>0</v>
      </c>
      <c r="P40" s="17"/>
      <c r="Q40" s="13">
        <f>'Random Decades'!Q40</f>
        <v>0.16288313505948215</v>
      </c>
      <c r="R40" s="19">
        <f t="shared" si="9"/>
        <v>0</v>
      </c>
      <c r="S40" s="49">
        <f t="shared" si="10"/>
        <v>0</v>
      </c>
      <c r="T40" s="50">
        <f t="shared" si="14"/>
        <v>0</v>
      </c>
      <c r="V40" s="91"/>
      <c r="W40" s="92"/>
      <c r="Y40" s="56">
        <f t="shared" ca="1" si="17"/>
        <v>7.5647580853809071E-2</v>
      </c>
      <c r="Z40" s="56">
        <f t="shared" ca="1" si="15"/>
        <v>0.2767175572519085</v>
      </c>
      <c r="AA40" s="56">
        <f t="shared" ca="1" si="18"/>
        <v>-3.7343079612267571E-2</v>
      </c>
      <c r="AB40" s="56">
        <f t="shared" ca="1" si="24"/>
        <v>-3.7343079612267571E-2</v>
      </c>
      <c r="AD40" s="13"/>
      <c r="AE40">
        <f t="shared" si="3"/>
        <v>1938</v>
      </c>
      <c r="AF40" s="13">
        <v>0.2803970223325063</v>
      </c>
      <c r="AG40" s="76">
        <f t="shared" si="2"/>
        <v>3.0228471001757491</v>
      </c>
      <c r="AH40" s="13">
        <f>POWER(AG$120/AG39,1/ROWS(AG39:AG$119))-1</f>
        <v>6.712506988426048E-2</v>
      </c>
    </row>
    <row r="41" spans="1:34" x14ac:dyDescent="0.45">
      <c r="A41" s="8">
        <f t="shared" si="25"/>
        <v>93</v>
      </c>
      <c r="B41" s="8">
        <f t="shared" si="25"/>
        <v>2057</v>
      </c>
      <c r="C41" s="8"/>
      <c r="D41" s="14">
        <f t="shared" si="23"/>
        <v>148630.01707205008</v>
      </c>
      <c r="E41" s="17">
        <f t="shared" si="21"/>
        <v>57793.988483035682</v>
      </c>
      <c r="F41" s="17">
        <f t="shared" si="6"/>
        <v>90836.0285890144</v>
      </c>
      <c r="H41" s="17">
        <f t="shared" si="4"/>
        <v>189929.05217677023</v>
      </c>
      <c r="I41" s="17">
        <f t="shared" si="5"/>
        <v>306799.5844099535</v>
      </c>
      <c r="K41" s="49">
        <f t="shared" si="11"/>
        <v>0</v>
      </c>
      <c r="L41" s="19">
        <f t="shared" si="7"/>
        <v>0</v>
      </c>
      <c r="M41" s="49">
        <f t="shared" si="12"/>
        <v>0</v>
      </c>
      <c r="N41" s="19">
        <f t="shared" si="8"/>
        <v>0</v>
      </c>
      <c r="O41" s="49">
        <f t="shared" si="13"/>
        <v>0</v>
      </c>
      <c r="P41" s="17"/>
      <c r="Q41" s="13">
        <f>'Random Decades'!Q41</f>
        <v>6.4317350279221808E-2</v>
      </c>
      <c r="R41" s="19">
        <f t="shared" si="9"/>
        <v>0</v>
      </c>
      <c r="S41" s="49">
        <f t="shared" si="10"/>
        <v>0</v>
      </c>
      <c r="T41" s="50">
        <f t="shared" si="14"/>
        <v>0</v>
      </c>
      <c r="V41" s="91"/>
      <c r="W41" s="92"/>
      <c r="Y41" s="56">
        <f t="shared" ca="1" si="17"/>
        <v>-5.2584673432376564E-2</v>
      </c>
      <c r="Z41" s="56">
        <f t="shared" ca="1" si="15"/>
        <v>0.49476831091180884</v>
      </c>
      <c r="AA41" s="56">
        <f t="shared" ca="1" si="18"/>
        <v>8.4323922734026668E-2</v>
      </c>
      <c r="AB41" s="56">
        <f t="shared" ca="1" si="24"/>
        <v>0.27657642786398173</v>
      </c>
      <c r="AD41" s="13"/>
      <c r="AE41">
        <f t="shared" si="3"/>
        <v>1939</v>
      </c>
      <c r="AF41" s="13">
        <v>-2.9715762273901936E-2</v>
      </c>
      <c r="AG41" s="76">
        <f t="shared" si="2"/>
        <v>2.9330208943565728</v>
      </c>
      <c r="AH41" s="13">
        <f>POWER(AG$120/AG40,1/ROWS(AG40:AG$119))-1</f>
        <v>6.4697431123723392E-2</v>
      </c>
    </row>
    <row r="42" spans="1:34" x14ac:dyDescent="0.45">
      <c r="A42" s="8">
        <f t="shared" si="25"/>
        <v>94</v>
      </c>
      <c r="B42" s="8">
        <f t="shared" si="25"/>
        <v>2058</v>
      </c>
      <c r="C42" s="8"/>
      <c r="D42" s="14">
        <f t="shared" si="23"/>
        <v>153088.91758421159</v>
      </c>
      <c r="E42" s="17">
        <f t="shared" si="21"/>
        <v>59527.808137526757</v>
      </c>
      <c r="F42" s="17">
        <f t="shared" si="6"/>
        <v>93561.10944668483</v>
      </c>
      <c r="H42" s="17">
        <f t="shared" si="4"/>
        <v>195626.92374207333</v>
      </c>
      <c r="I42" s="17">
        <f t="shared" si="5"/>
        <v>316003.57194225217</v>
      </c>
      <c r="K42" s="49">
        <f t="shared" si="11"/>
        <v>0</v>
      </c>
      <c r="L42" s="19">
        <f t="shared" si="7"/>
        <v>0</v>
      </c>
      <c r="M42" s="49">
        <f t="shared" si="12"/>
        <v>0</v>
      </c>
      <c r="N42" s="19">
        <f t="shared" si="8"/>
        <v>0</v>
      </c>
      <c r="O42" s="49">
        <f t="shared" si="13"/>
        <v>0</v>
      </c>
      <c r="P42" s="17"/>
      <c r="Q42" s="13">
        <f>'Random Decades'!Q42</f>
        <v>-0.33836997165430316</v>
      </c>
      <c r="R42" s="19">
        <f t="shared" si="9"/>
        <v>0</v>
      </c>
      <c r="S42" s="49">
        <f t="shared" si="10"/>
        <v>0</v>
      </c>
      <c r="T42" s="50">
        <f t="shared" si="14"/>
        <v>0</v>
      </c>
      <c r="V42" s="91"/>
      <c r="W42" s="92"/>
      <c r="Y42" s="56">
        <f t="shared" ca="1" si="17"/>
        <v>-4.8720520915398857E-2</v>
      </c>
      <c r="Z42" s="56">
        <f t="shared" ca="1" si="15"/>
        <v>-0.17166666666666663</v>
      </c>
      <c r="AA42" s="56">
        <f t="shared" ca="1" si="18"/>
        <v>2.2727272727272707E-2</v>
      </c>
      <c r="AB42" s="56">
        <f t="shared" ca="1" si="24"/>
        <v>0.22583565009374795</v>
      </c>
      <c r="AD42" s="13"/>
      <c r="AE42">
        <f t="shared" si="3"/>
        <v>1940</v>
      </c>
      <c r="AF42" s="13">
        <v>-0.12716378162450059</v>
      </c>
      <c r="AG42" s="76">
        <f t="shared" si="2"/>
        <v>2.5600468658465161</v>
      </c>
      <c r="AH42" s="13">
        <f>POWER(AG$120/AG41,1/ROWS(AG41:AG$119))-1</f>
        <v>6.594961600328797E-2</v>
      </c>
    </row>
    <row r="43" spans="1:34" s="54" customFormat="1" x14ac:dyDescent="0.45">
      <c r="A43" s="62">
        <f t="shared" si="25"/>
        <v>95</v>
      </c>
      <c r="B43" s="62">
        <f t="shared" si="25"/>
        <v>2059</v>
      </c>
      <c r="C43" s="62"/>
      <c r="D43" s="63">
        <f t="shared" si="23"/>
        <v>157681.58511173795</v>
      </c>
      <c r="E43" s="64">
        <f t="shared" si="21"/>
        <v>61313.642381652564</v>
      </c>
      <c r="F43" s="64">
        <f t="shared" si="6"/>
        <v>96367.942730085386</v>
      </c>
      <c r="G43" s="65"/>
      <c r="H43" s="64">
        <f t="shared" si="4"/>
        <v>201495.7314543355</v>
      </c>
      <c r="I43" s="64">
        <f t="shared" si="5"/>
        <v>325483.67910051969</v>
      </c>
      <c r="J43" s="65"/>
      <c r="K43" s="66">
        <f t="shared" si="11"/>
        <v>0</v>
      </c>
      <c r="L43" s="67">
        <f t="shared" si="7"/>
        <v>0</v>
      </c>
      <c r="M43" s="66">
        <f t="shared" si="12"/>
        <v>0</v>
      </c>
      <c r="N43" s="67">
        <f t="shared" si="8"/>
        <v>0</v>
      </c>
      <c r="O43" s="66">
        <f t="shared" si="13"/>
        <v>0</v>
      </c>
      <c r="P43" s="64"/>
      <c r="Q43" s="68">
        <f>'Random Decades'!Q43</f>
        <v>-0.10805635344002185</v>
      </c>
      <c r="R43" s="67">
        <f t="shared" si="9"/>
        <v>0</v>
      </c>
      <c r="S43" s="66">
        <f t="shared" si="10"/>
        <v>0</v>
      </c>
      <c r="T43" s="69">
        <f t="shared" si="14"/>
        <v>0</v>
      </c>
      <c r="U43" s="65"/>
      <c r="V43" s="91"/>
      <c r="W43" s="92"/>
      <c r="Y43" s="56">
        <f t="shared" ca="1" si="17"/>
        <v>3.5325409334705923E-3</v>
      </c>
      <c r="Z43" s="56">
        <f t="shared" ca="1" si="15"/>
        <v>-0.33762575452716304</v>
      </c>
      <c r="AA43" s="56">
        <f t="shared" ca="1" si="18"/>
        <v>7.5190659638310731E-2</v>
      </c>
      <c r="AB43" s="56">
        <f t="shared" ca="1" si="24"/>
        <v>2.2573839662447304E-2</v>
      </c>
      <c r="AC43" s="9"/>
      <c r="AD43" s="13"/>
      <c r="AE43">
        <f t="shared" si="3"/>
        <v>1941</v>
      </c>
      <c r="AF43" s="13">
        <v>-0.15331807780320361</v>
      </c>
      <c r="AG43" s="76">
        <f t="shared" si="2"/>
        <v>2.1675454012888125</v>
      </c>
      <c r="AH43" s="13">
        <f>POWER(AG$120/AG42,1/ROWS(AG42:AG$119))-1</f>
        <v>6.8684592811450562E-2</v>
      </c>
    </row>
    <row r="44" spans="1:34" x14ac:dyDescent="0.45">
      <c r="A44" s="8">
        <f t="shared" si="25"/>
        <v>96</v>
      </c>
      <c r="B44" s="8">
        <f t="shared" si="25"/>
        <v>2060</v>
      </c>
      <c r="C44" s="8"/>
      <c r="D44" s="14">
        <f t="shared" si="23"/>
        <v>162412.03266509008</v>
      </c>
      <c r="E44" s="17">
        <f t="shared" si="21"/>
        <v>63153.051653102142</v>
      </c>
      <c r="F44" s="17">
        <f t="shared" si="6"/>
        <v>99258.98101198794</v>
      </c>
      <c r="H44" s="17">
        <f t="shared" si="4"/>
        <v>207540.60339796561</v>
      </c>
      <c r="I44" s="17">
        <f t="shared" si="5"/>
        <v>335248.18947353528</v>
      </c>
      <c r="K44" s="49">
        <f t="shared" si="11"/>
        <v>0</v>
      </c>
      <c r="L44" s="19">
        <f t="shared" si="7"/>
        <v>0</v>
      </c>
      <c r="M44" s="49">
        <f t="shared" si="12"/>
        <v>0</v>
      </c>
      <c r="N44" s="19">
        <f t="shared" si="8"/>
        <v>0</v>
      </c>
      <c r="O44" s="49">
        <f t="shared" si="13"/>
        <v>0</v>
      </c>
      <c r="P44" s="17"/>
      <c r="Q44" s="13">
        <f>'Random Decades'!Q44</f>
        <v>0.17006594080662474</v>
      </c>
      <c r="R44" s="19">
        <f t="shared" si="9"/>
        <v>0</v>
      </c>
      <c r="S44" s="49">
        <f t="shared" si="10"/>
        <v>0</v>
      </c>
      <c r="T44" s="50">
        <f t="shared" si="14"/>
        <v>0</v>
      </c>
      <c r="V44" s="91"/>
      <c r="W44" s="92"/>
      <c r="Y44" s="56">
        <f t="shared" ca="1" si="17"/>
        <v>-1.1245694609227268E-3</v>
      </c>
      <c r="Z44" s="56">
        <f t="shared" ca="1" si="15"/>
        <v>-0.52673147023086264</v>
      </c>
      <c r="AA44" s="56">
        <f t="shared" ca="1" si="18"/>
        <v>0.11023302646720379</v>
      </c>
      <c r="AB44" s="56">
        <f t="shared" ref="AB44:AB53" ca="1" si="26">OFFSET($AF$2,$AC$44+ROW($A1)-1901,0,1,1)</f>
        <v>-8.1389320891653738E-2</v>
      </c>
      <c r="AC44" s="9">
        <f ca="1">RANDBETWEEN(1945, 2009)</f>
        <v>1946</v>
      </c>
      <c r="AD44" s="13"/>
      <c r="AE44">
        <f t="shared" si="3"/>
        <v>1942</v>
      </c>
      <c r="AF44" s="13">
        <v>7.5675675675675791E-2</v>
      </c>
      <c r="AG44" s="76">
        <f t="shared" si="2"/>
        <v>2.3315758640890474</v>
      </c>
      <c r="AH44" s="13">
        <f>POWER(AG$120/AG43,1/ROWS(AG43:AG$119))-1</f>
        <v>7.1921335644020479E-2</v>
      </c>
    </row>
    <row r="45" spans="1:34" x14ac:dyDescent="0.45">
      <c r="A45" s="8">
        <f t="shared" si="25"/>
        <v>97</v>
      </c>
      <c r="B45" s="8">
        <f t="shared" si="25"/>
        <v>2061</v>
      </c>
      <c r="C45" s="8"/>
      <c r="D45" s="14">
        <f t="shared" si="23"/>
        <v>167284.39364504279</v>
      </c>
      <c r="E45" s="17">
        <f t="shared" si="21"/>
        <v>65047.64320269521</v>
      </c>
      <c r="F45" s="17">
        <f t="shared" si="6"/>
        <v>102236.75044234758</v>
      </c>
      <c r="H45" s="17">
        <f t="shared" si="4"/>
        <v>213766.82149990456</v>
      </c>
      <c r="I45" s="17">
        <f t="shared" si="5"/>
        <v>345305.63515774137</v>
      </c>
      <c r="K45" s="49">
        <f t="shared" si="11"/>
        <v>0</v>
      </c>
      <c r="L45" s="19">
        <f t="shared" si="7"/>
        <v>0</v>
      </c>
      <c r="M45" s="49">
        <f t="shared" si="12"/>
        <v>0</v>
      </c>
      <c r="N45" s="19">
        <f t="shared" si="8"/>
        <v>0</v>
      </c>
      <c r="O45" s="49">
        <f t="shared" si="13"/>
        <v>0</v>
      </c>
      <c r="P45" s="17"/>
      <c r="Q45" s="13">
        <f>'Random Decades'!Q45</f>
        <v>0.14560943643512458</v>
      </c>
      <c r="R45" s="19">
        <f t="shared" si="9"/>
        <v>0</v>
      </c>
      <c r="S45" s="49">
        <f t="shared" si="10"/>
        <v>0</v>
      </c>
      <c r="T45" s="50">
        <f t="shared" si="14"/>
        <v>0</v>
      </c>
      <c r="V45" s="91"/>
      <c r="W45" s="92"/>
      <c r="Y45" s="56">
        <f t="shared" ca="1" si="17"/>
        <v>3.2826291475433138E-2</v>
      </c>
      <c r="Z45" s="56">
        <f t="shared" ca="1" si="15"/>
        <v>-0.23106546854942245</v>
      </c>
      <c r="AA45" s="56">
        <f t="shared" ca="1" si="18"/>
        <v>5.5283908197876652E-2</v>
      </c>
      <c r="AB45" s="56">
        <f t="shared" ca="1" si="26"/>
        <v>2.257336343115135E-2</v>
      </c>
      <c r="AD45" s="13"/>
      <c r="AE45">
        <f t="shared" si="3"/>
        <v>1943</v>
      </c>
      <c r="AF45" s="13">
        <v>0.13819095477386933</v>
      </c>
      <c r="AG45" s="76">
        <f t="shared" si="2"/>
        <v>2.6537785588752221</v>
      </c>
      <c r="AH45" s="13">
        <f>POWER(AG$120/AG44,1/ROWS(AG44:AG$119))-1</f>
        <v>7.1872023874778534E-2</v>
      </c>
    </row>
    <row r="46" spans="1:34" x14ac:dyDescent="0.45">
      <c r="A46" s="8">
        <f t="shared" si="25"/>
        <v>98</v>
      </c>
      <c r="B46" s="8">
        <f t="shared" si="25"/>
        <v>2062</v>
      </c>
      <c r="C46" s="8"/>
      <c r="D46" s="14">
        <f t="shared" si="23"/>
        <v>172302.92545439408</v>
      </c>
      <c r="E46" s="17">
        <f t="shared" si="21"/>
        <v>66999.072498776062</v>
      </c>
      <c r="F46" s="17">
        <f t="shared" si="6"/>
        <v>105303.85295561801</v>
      </c>
      <c r="H46" s="17">
        <f t="shared" si="4"/>
        <v>220179.82614490169</v>
      </c>
      <c r="I46" s="17">
        <f t="shared" si="5"/>
        <v>355664.80421247368</v>
      </c>
      <c r="K46" s="49">
        <f t="shared" si="11"/>
        <v>0</v>
      </c>
      <c r="L46" s="19">
        <f t="shared" si="7"/>
        <v>0</v>
      </c>
      <c r="M46" s="49">
        <f t="shared" si="12"/>
        <v>0</v>
      </c>
      <c r="N46" s="19">
        <f t="shared" si="8"/>
        <v>0</v>
      </c>
      <c r="O46" s="49">
        <f t="shared" si="13"/>
        <v>0</v>
      </c>
      <c r="P46" s="17"/>
      <c r="Q46" s="13">
        <f>'Random Decades'!Q46</f>
        <v>0.10891202379590426</v>
      </c>
      <c r="R46" s="19">
        <f t="shared" si="9"/>
        <v>0</v>
      </c>
      <c r="S46" s="49">
        <f t="shared" si="10"/>
        <v>0</v>
      </c>
      <c r="T46" s="50">
        <f t="shared" si="14"/>
        <v>0</v>
      </c>
      <c r="V46" s="91"/>
      <c r="W46" s="92"/>
      <c r="Y46" s="56">
        <f t="shared" ca="1" si="17"/>
        <v>-3.4509490046663656E-2</v>
      </c>
      <c r="Z46" s="56">
        <f t="shared" ref="Z46:Z77" ca="1" si="27">OFFSET($AF$2,$Z$13+ROW($A33)-1901,0,1,1)</f>
        <v>0.66777963272120222</v>
      </c>
      <c r="AA46" s="56">
        <f t="shared" ca="1" si="18"/>
        <v>-6.1780796896608758E-2</v>
      </c>
      <c r="AB46" s="56">
        <f t="shared" ca="1" si="26"/>
        <v>-2.1523178807946852E-2</v>
      </c>
      <c r="AD46" s="13"/>
      <c r="AE46">
        <f t="shared" si="3"/>
        <v>1944</v>
      </c>
      <c r="AF46" s="13">
        <v>0.12067696835908759</v>
      </c>
      <c r="AG46" s="76">
        <f t="shared" si="2"/>
        <v>2.9740285100566322</v>
      </c>
      <c r="AH46" s="13">
        <f>POWER(AG$120/AG45,1/ROWS(AG45:AG$119))-1</f>
        <v>7.1014391556581069E-2</v>
      </c>
    </row>
    <row r="47" spans="1:34" x14ac:dyDescent="0.45">
      <c r="A47" s="8">
        <f t="shared" si="25"/>
        <v>99</v>
      </c>
      <c r="B47" s="8">
        <f t="shared" si="25"/>
        <v>2063</v>
      </c>
      <c r="C47" s="8"/>
      <c r="D47" s="14">
        <f t="shared" si="23"/>
        <v>177472.01321802591</v>
      </c>
      <c r="E47" s="17">
        <f t="shared" si="21"/>
        <v>69009.04467373935</v>
      </c>
      <c r="F47" s="17">
        <f t="shared" si="6"/>
        <v>108462.96854428656</v>
      </c>
      <c r="H47" s="17">
        <f t="shared" si="4"/>
        <v>226785.22092924875</v>
      </c>
      <c r="I47" s="17">
        <f t="shared" si="5"/>
        <v>366334.74833884789</v>
      </c>
      <c r="K47" s="49">
        <f t="shared" si="11"/>
        <v>0</v>
      </c>
      <c r="L47" s="19">
        <f t="shared" si="7"/>
        <v>0</v>
      </c>
      <c r="M47" s="49">
        <f t="shared" si="12"/>
        <v>0</v>
      </c>
      <c r="N47" s="19">
        <f t="shared" si="8"/>
        <v>0</v>
      </c>
      <c r="O47" s="49">
        <f t="shared" si="13"/>
        <v>0</v>
      </c>
      <c r="P47" s="17"/>
      <c r="Q47" s="13">
        <f>'Random Decades'!Q47</f>
        <v>-0.18941504178272972</v>
      </c>
      <c r="R47" s="19">
        <f t="shared" si="9"/>
        <v>0</v>
      </c>
      <c r="S47" s="49">
        <f t="shared" si="10"/>
        <v>0</v>
      </c>
      <c r="T47" s="50">
        <f t="shared" si="14"/>
        <v>0</v>
      </c>
      <c r="V47" s="91"/>
      <c r="W47" s="92"/>
      <c r="Y47" s="56">
        <f t="shared" ca="1" si="17"/>
        <v>-0.1286954708610179</v>
      </c>
      <c r="Z47" s="56">
        <f t="shared" ca="1" si="27"/>
        <v>4.1041041041040893E-2</v>
      </c>
      <c r="AA47" s="56">
        <f t="shared" ca="1" si="18"/>
        <v>2.2727272727272707E-2</v>
      </c>
      <c r="AB47" s="56">
        <f t="shared" ca="1" si="26"/>
        <v>0.12859560067681874</v>
      </c>
      <c r="AD47" s="13"/>
      <c r="AE47">
        <f t="shared" si="3"/>
        <v>1945</v>
      </c>
      <c r="AF47" s="13">
        <v>0.26657912015758356</v>
      </c>
      <c r="AG47" s="76">
        <f t="shared" si="2"/>
        <v>3.7668424135910983</v>
      </c>
      <c r="AH47" s="13">
        <f>POWER(AG$120/AG46,1/ROWS(AG46:AG$119))-1</f>
        <v>7.0358571367471034E-2</v>
      </c>
    </row>
    <row r="48" spans="1:34" x14ac:dyDescent="0.45">
      <c r="A48" s="8">
        <f t="shared" si="25"/>
        <v>100</v>
      </c>
      <c r="B48" s="8">
        <f t="shared" si="25"/>
        <v>2064</v>
      </c>
      <c r="C48" s="8"/>
      <c r="D48" s="14">
        <f t="shared" si="23"/>
        <v>182796.17361456668</v>
      </c>
      <c r="E48" s="17">
        <f t="shared" si="21"/>
        <v>71079.316013951538</v>
      </c>
      <c r="F48" s="17">
        <f t="shared" si="6"/>
        <v>111716.85760061514</v>
      </c>
      <c r="H48" s="17">
        <f t="shared" si="4"/>
        <v>233588.77755712625</v>
      </c>
      <c r="I48" s="17">
        <f t="shared" si="5"/>
        <v>377324.79078901332</v>
      </c>
      <c r="K48" s="49">
        <f t="shared" si="11"/>
        <v>0</v>
      </c>
      <c r="L48" s="19">
        <f t="shared" si="7"/>
        <v>0</v>
      </c>
      <c r="M48" s="49">
        <f t="shared" si="12"/>
        <v>0</v>
      </c>
      <c r="N48" s="19">
        <f t="shared" si="8"/>
        <v>0</v>
      </c>
      <c r="O48" s="49">
        <f t="shared" si="13"/>
        <v>0</v>
      </c>
      <c r="P48" s="17"/>
      <c r="Q48" s="13">
        <f>'Random Decades'!Q48</f>
        <v>0.15196639938907985</v>
      </c>
      <c r="R48" s="19">
        <f t="shared" si="9"/>
        <v>0</v>
      </c>
      <c r="S48" s="49">
        <f t="shared" si="10"/>
        <v>0</v>
      </c>
      <c r="T48" s="50">
        <f t="shared" si="14"/>
        <v>0</v>
      </c>
      <c r="V48" s="91"/>
      <c r="W48" s="92"/>
      <c r="Y48" s="56">
        <f t="shared" ca="1" si="17"/>
        <v>6.2990176013516641E-2</v>
      </c>
      <c r="Z48" s="56">
        <f t="shared" ca="1" si="27"/>
        <v>0.38557692307692304</v>
      </c>
      <c r="AA48" s="56">
        <f t="shared" ca="1" si="18"/>
        <v>0.33452430627999163</v>
      </c>
      <c r="AB48" s="56">
        <f t="shared" ca="1" si="26"/>
        <v>0.1764117941029486</v>
      </c>
      <c r="AD48" s="13"/>
      <c r="AE48">
        <f t="shared" si="3"/>
        <v>1946</v>
      </c>
      <c r="AF48" s="13">
        <v>-8.1389320891653738E-2</v>
      </c>
      <c r="AG48" s="76">
        <f t="shared" si="2"/>
        <v>3.4602616676430409</v>
      </c>
      <c r="AH48" s="13">
        <f>POWER(AG$120/AG47,1/ROWS(AG47:AG$119))-1</f>
        <v>6.78933444176546E-2</v>
      </c>
    </row>
    <row r="49" spans="1:34" x14ac:dyDescent="0.45">
      <c r="A49" s="8">
        <f t="shared" si="25"/>
        <v>101</v>
      </c>
      <c r="B49" s="8">
        <f t="shared" si="25"/>
        <v>2065</v>
      </c>
      <c r="C49" s="8"/>
      <c r="D49" s="14">
        <f t="shared" si="23"/>
        <v>188280.0588230037</v>
      </c>
      <c r="E49" s="17">
        <f t="shared" si="21"/>
        <v>73211.695494370084</v>
      </c>
      <c r="F49" s="17">
        <f t="shared" si="6"/>
        <v>115068.36332863361</v>
      </c>
      <c r="H49" s="17">
        <f t="shared" si="4"/>
        <v>240596.44088384003</v>
      </c>
      <c r="I49" s="17">
        <f t="shared" si="5"/>
        <v>388644.53451268369</v>
      </c>
      <c r="K49" s="49">
        <f t="shared" si="11"/>
        <v>0</v>
      </c>
      <c r="L49" s="19">
        <f t="shared" si="7"/>
        <v>0</v>
      </c>
      <c r="M49" s="49">
        <f t="shared" si="12"/>
        <v>0</v>
      </c>
      <c r="N49" s="19">
        <f t="shared" si="8"/>
        <v>0</v>
      </c>
      <c r="O49" s="49">
        <f t="shared" si="13"/>
        <v>0</v>
      </c>
      <c r="P49" s="17"/>
      <c r="Q49" s="13">
        <f>'Random Decades'!Q49</f>
        <v>4.2757706330792011E-2</v>
      </c>
      <c r="R49" s="19">
        <f t="shared" si="9"/>
        <v>0</v>
      </c>
      <c r="S49" s="49">
        <f t="shared" si="10"/>
        <v>0</v>
      </c>
      <c r="T49" s="50">
        <f t="shared" si="14"/>
        <v>0</v>
      </c>
      <c r="V49" s="91"/>
      <c r="W49" s="92"/>
      <c r="Y49" s="56">
        <f t="shared" ca="1" si="17"/>
        <v>2.7455933931551321E-2</v>
      </c>
      <c r="Z49" s="56">
        <f t="shared" ca="1" si="27"/>
        <v>0.24843858431644694</v>
      </c>
      <c r="AA49" s="56">
        <f t="shared" ca="1" si="18"/>
        <v>0.10891202379590426</v>
      </c>
      <c r="AB49" s="56">
        <f t="shared" ca="1" si="26"/>
        <v>0.14358538657604081</v>
      </c>
      <c r="AD49" s="13"/>
      <c r="AE49">
        <f t="shared" si="3"/>
        <v>1947</v>
      </c>
      <c r="AF49" s="13">
        <v>2.257336343115135E-2</v>
      </c>
      <c r="AG49" s="76">
        <f t="shared" si="2"/>
        <v>3.5383714118336291</v>
      </c>
      <c r="AH49" s="13">
        <f>POWER(AG$120/AG48,1/ROWS(AG48:AG$119))-1</f>
        <v>7.0129072939534742E-2</v>
      </c>
    </row>
    <row r="50" spans="1:34" x14ac:dyDescent="0.45">
      <c r="A50" s="8">
        <f t="shared" si="25"/>
        <v>102</v>
      </c>
      <c r="B50" s="8">
        <f t="shared" si="25"/>
        <v>2066</v>
      </c>
      <c r="C50" s="8"/>
      <c r="D50" s="14">
        <f t="shared" si="23"/>
        <v>193928.46058769381</v>
      </c>
      <c r="E50" s="17">
        <f t="shared" si="21"/>
        <v>75408.046359201195</v>
      </c>
      <c r="F50" s="17">
        <f t="shared" si="6"/>
        <v>118520.41422849262</v>
      </c>
      <c r="H50" s="17">
        <f t="shared" si="4"/>
        <v>247814.33411035524</v>
      </c>
      <c r="I50" s="17">
        <f t="shared" si="5"/>
        <v>400303.87054806424</v>
      </c>
      <c r="K50" s="49">
        <f t="shared" si="11"/>
        <v>0</v>
      </c>
      <c r="L50" s="19">
        <f t="shared" si="7"/>
        <v>0</v>
      </c>
      <c r="M50" s="49">
        <f t="shared" si="12"/>
        <v>0</v>
      </c>
      <c r="N50" s="19">
        <f t="shared" si="8"/>
        <v>0</v>
      </c>
      <c r="O50" s="49">
        <f t="shared" si="13"/>
        <v>0</v>
      </c>
      <c r="P50" s="17"/>
      <c r="Q50" s="13">
        <f>'Random Decades'!Q50</f>
        <v>-0.15193897012078827</v>
      </c>
      <c r="R50" s="19">
        <f t="shared" si="9"/>
        <v>0</v>
      </c>
      <c r="S50" s="49">
        <f t="shared" si="10"/>
        <v>0</v>
      </c>
      <c r="T50" s="50">
        <f t="shared" si="14"/>
        <v>0</v>
      </c>
      <c r="V50" s="91"/>
      <c r="W50" s="92"/>
      <c r="Y50" s="56">
        <f t="shared" ca="1" si="17"/>
        <v>-2.746951883425215E-3</v>
      </c>
      <c r="Z50" s="56">
        <f t="shared" ca="1" si="27"/>
        <v>-0.32795997776542518</v>
      </c>
      <c r="AA50" s="56">
        <f t="shared" ca="1" si="18"/>
        <v>2.2573839662447304E-2</v>
      </c>
      <c r="AB50" s="56">
        <f t="shared" ca="1" si="26"/>
        <v>8.4323922734026668E-2</v>
      </c>
      <c r="AD50" s="13"/>
      <c r="AE50">
        <f t="shared" si="3"/>
        <v>1948</v>
      </c>
      <c r="AF50" s="13">
        <v>-2.1523178807946852E-2</v>
      </c>
      <c r="AG50" s="76">
        <f t="shared" si="2"/>
        <v>3.4622144112478064</v>
      </c>
      <c r="AH50" s="13">
        <f>POWER(AG$120/AG49,1/ROWS(AG49:AG$119))-1</f>
        <v>7.0814429860726058E-2</v>
      </c>
    </row>
    <row r="51" spans="1:34" x14ac:dyDescent="0.45">
      <c r="A51" s="8">
        <f t="shared" si="25"/>
        <v>103</v>
      </c>
      <c r="B51" s="8">
        <f t="shared" si="25"/>
        <v>2067</v>
      </c>
      <c r="C51" s="8"/>
      <c r="D51" s="14">
        <f t="shared" si="23"/>
        <v>199746.31440532464</v>
      </c>
      <c r="E51" s="17">
        <f t="shared" si="21"/>
        <v>77670.287749977229</v>
      </c>
      <c r="F51" s="17">
        <f t="shared" si="6"/>
        <v>122076.02665534741</v>
      </c>
      <c r="H51" s="17">
        <f t="shared" si="4"/>
        <v>255248.76413366589</v>
      </c>
      <c r="I51" s="17">
        <f t="shared" si="5"/>
        <v>412312.98666450614</v>
      </c>
      <c r="K51" s="49">
        <f t="shared" si="11"/>
        <v>0</v>
      </c>
      <c r="L51" s="19">
        <f t="shared" si="7"/>
        <v>0</v>
      </c>
      <c r="M51" s="49">
        <f t="shared" si="12"/>
        <v>0</v>
      </c>
      <c r="N51" s="19">
        <f t="shared" si="8"/>
        <v>0</v>
      </c>
      <c r="O51" s="49">
        <f t="shared" si="13"/>
        <v>0</v>
      </c>
      <c r="P51" s="17"/>
      <c r="Q51" s="13">
        <f>'Random Decades'!Q51</f>
        <v>4.8100949525237358E-2</v>
      </c>
      <c r="R51" s="19">
        <f t="shared" si="9"/>
        <v>0</v>
      </c>
      <c r="S51" s="49">
        <f t="shared" si="10"/>
        <v>0</v>
      </c>
      <c r="T51" s="50">
        <f t="shared" si="14"/>
        <v>0</v>
      </c>
      <c r="V51" s="91"/>
      <c r="W51" s="92"/>
      <c r="Y51" s="56">
        <f t="shared" ca="1" si="17"/>
        <v>1.3054770363344431E-2</v>
      </c>
      <c r="Z51" s="56">
        <f t="shared" ca="1" si="27"/>
        <v>0.2803970223325063</v>
      </c>
      <c r="AA51" s="56">
        <f t="shared" ca="1" si="18"/>
        <v>0.14358538657604081</v>
      </c>
      <c r="AB51" s="56">
        <f t="shared" ca="1" si="26"/>
        <v>-3.7684138403562883E-2</v>
      </c>
      <c r="AD51" s="13"/>
      <c r="AE51">
        <f t="shared" si="3"/>
        <v>1949</v>
      </c>
      <c r="AF51" s="13">
        <v>0.12859560067681874</v>
      </c>
      <c r="AG51" s="76">
        <f t="shared" si="2"/>
        <v>3.9074399531341566</v>
      </c>
      <c r="AH51" s="13">
        <f>POWER(AG$120/AG50,1/ROWS(AG50:AG$119))-1</f>
        <v>7.2194798380154079E-2</v>
      </c>
    </row>
    <row r="52" spans="1:34" x14ac:dyDescent="0.45">
      <c r="A52" s="8">
        <f t="shared" ref="A52:B67" si="28">A51+1</f>
        <v>104</v>
      </c>
      <c r="B52" s="8">
        <f t="shared" si="28"/>
        <v>2068</v>
      </c>
      <c r="C52" s="8"/>
      <c r="D52" s="14">
        <f t="shared" si="23"/>
        <v>205738.70383748438</v>
      </c>
      <c r="E52" s="17">
        <f t="shared" si="21"/>
        <v>80000.396382476552</v>
      </c>
      <c r="F52" s="17">
        <f t="shared" si="6"/>
        <v>125738.30745500783</v>
      </c>
      <c r="H52" s="17">
        <f t="shared" si="4"/>
        <v>262906.22705767589</v>
      </c>
      <c r="I52" s="17">
        <f t="shared" si="5"/>
        <v>424682.37626444135</v>
      </c>
      <c r="K52" s="49">
        <f t="shared" si="11"/>
        <v>0</v>
      </c>
      <c r="L52" s="19">
        <f t="shared" si="7"/>
        <v>0</v>
      </c>
      <c r="M52" s="49">
        <f t="shared" si="12"/>
        <v>0</v>
      </c>
      <c r="N52" s="19">
        <f t="shared" si="8"/>
        <v>0</v>
      </c>
      <c r="O52" s="49">
        <f t="shared" si="13"/>
        <v>0</v>
      </c>
      <c r="P52" s="17"/>
      <c r="Q52" s="13">
        <f>'Random Decades'!Q52</f>
        <v>6.1151507927047488E-2</v>
      </c>
      <c r="R52" s="19">
        <f t="shared" si="9"/>
        <v>0</v>
      </c>
      <c r="S52" s="49">
        <f t="shared" si="10"/>
        <v>0</v>
      </c>
      <c r="T52" s="50">
        <f t="shared" si="14"/>
        <v>0</v>
      </c>
      <c r="V52" s="91"/>
      <c r="W52" s="92"/>
      <c r="Y52" s="56">
        <f t="shared" ca="1" si="17"/>
        <v>-4.2735853519020747E-2</v>
      </c>
      <c r="Z52" s="56">
        <f t="shared" ca="1" si="27"/>
        <v>-2.9715762273901936E-2</v>
      </c>
      <c r="AA52" s="56">
        <f t="shared" ca="1" si="18"/>
        <v>6.1151507927047488E-2</v>
      </c>
      <c r="AB52" s="56">
        <f t="shared" ca="1" si="26"/>
        <v>0.43965824136703446</v>
      </c>
      <c r="AD52" s="13"/>
      <c r="AE52">
        <f t="shared" si="3"/>
        <v>1950</v>
      </c>
      <c r="AF52" s="13">
        <v>0.1764117941029486</v>
      </c>
      <c r="AG52" s="76">
        <f t="shared" si="2"/>
        <v>4.5967584456160946</v>
      </c>
      <c r="AH52" s="13">
        <f>POWER(AG$120/AG51,1/ROWS(AG51:AG$119))-1</f>
        <v>7.1398464898197567E-2</v>
      </c>
    </row>
    <row r="53" spans="1:34" x14ac:dyDescent="0.45">
      <c r="A53" s="8">
        <f t="shared" si="28"/>
        <v>105</v>
      </c>
      <c r="B53" s="8">
        <f t="shared" si="28"/>
        <v>2069</v>
      </c>
      <c r="C53" s="8"/>
      <c r="D53" s="14">
        <f t="shared" si="23"/>
        <v>211910.86495260891</v>
      </c>
      <c r="E53" s="17">
        <f t="shared" si="21"/>
        <v>82400.408273950845</v>
      </c>
      <c r="F53" s="17">
        <f t="shared" si="6"/>
        <v>129510.45667865807</v>
      </c>
      <c r="H53" s="17">
        <f t="shared" si="4"/>
        <v>270793.41386940615</v>
      </c>
      <c r="I53" s="17">
        <f t="shared" si="5"/>
        <v>437422.84755237465</v>
      </c>
      <c r="K53" s="49">
        <f t="shared" si="11"/>
        <v>0</v>
      </c>
      <c r="L53" s="19">
        <f t="shared" si="7"/>
        <v>0</v>
      </c>
      <c r="M53" s="49">
        <f t="shared" si="12"/>
        <v>0</v>
      </c>
      <c r="N53" s="19">
        <f t="shared" si="8"/>
        <v>0</v>
      </c>
      <c r="O53" s="49">
        <f t="shared" si="13"/>
        <v>0</v>
      </c>
      <c r="P53" s="17"/>
      <c r="Q53" s="13">
        <f>'Random Decades'!Q53</f>
        <v>0.38331710483609194</v>
      </c>
      <c r="R53" s="19">
        <f t="shared" si="9"/>
        <v>0</v>
      </c>
      <c r="S53" s="49">
        <f t="shared" si="10"/>
        <v>0</v>
      </c>
      <c r="T53" s="50">
        <f t="shared" si="14"/>
        <v>0</v>
      </c>
      <c r="V53" s="91"/>
      <c r="W53" s="92"/>
      <c r="Y53" s="56">
        <f t="shared" ca="1" si="17"/>
        <v>-2.9550901815467386E-2</v>
      </c>
      <c r="Z53" s="56">
        <f t="shared" ca="1" si="27"/>
        <v>-0.12716378162450059</v>
      </c>
      <c r="AA53" s="56">
        <f t="shared" ca="1" si="18"/>
        <v>2.257336343115135E-2</v>
      </c>
      <c r="AB53" s="56">
        <f t="shared" ca="1" si="26"/>
        <v>0.20771513353115734</v>
      </c>
      <c r="AD53" s="13"/>
      <c r="AE53">
        <f t="shared" si="3"/>
        <v>1951</v>
      </c>
      <c r="AF53" s="13">
        <v>0.14358538657604081</v>
      </c>
      <c r="AG53" s="76">
        <f t="shared" si="2"/>
        <v>5.2567857840265617</v>
      </c>
      <c r="AH53" s="13">
        <f>POWER(AG$120/AG52,1/ROWS(AG52:AG$119))-1</f>
        <v>6.9926238557538323E-2</v>
      </c>
    </row>
    <row r="54" spans="1:34" x14ac:dyDescent="0.45">
      <c r="A54" s="8">
        <f t="shared" si="28"/>
        <v>106</v>
      </c>
      <c r="B54" s="8">
        <f t="shared" si="28"/>
        <v>2070</v>
      </c>
      <c r="C54" s="8"/>
      <c r="D54" s="14">
        <f t="shared" si="23"/>
        <v>218268.19090118719</v>
      </c>
      <c r="E54" s="17">
        <f t="shared" si="21"/>
        <v>84872.42052216937</v>
      </c>
      <c r="F54" s="17">
        <f t="shared" si="6"/>
        <v>133395.77037901781</v>
      </c>
      <c r="H54" s="17">
        <f t="shared" si="4"/>
        <v>278917.21628548834</v>
      </c>
      <c r="I54" s="17">
        <f t="shared" si="5"/>
        <v>450545.53297894594</v>
      </c>
      <c r="K54" s="49">
        <f t="shared" si="11"/>
        <v>0</v>
      </c>
      <c r="L54" s="19">
        <f t="shared" si="7"/>
        <v>0</v>
      </c>
      <c r="M54" s="49">
        <f t="shared" si="12"/>
        <v>0</v>
      </c>
      <c r="N54" s="19">
        <f t="shared" si="8"/>
        <v>0</v>
      </c>
      <c r="O54" s="49">
        <f t="shared" si="13"/>
        <v>0</v>
      </c>
      <c r="P54" s="17"/>
      <c r="Q54" s="13">
        <f>'Random Decades'!Q54</f>
        <v>0.17867198498357584</v>
      </c>
      <c r="R54" s="19">
        <f t="shared" si="9"/>
        <v>0</v>
      </c>
      <c r="S54" s="49">
        <f t="shared" si="10"/>
        <v>0</v>
      </c>
      <c r="T54" s="50">
        <f t="shared" si="14"/>
        <v>0</v>
      </c>
      <c r="V54" s="91"/>
      <c r="W54" s="92"/>
      <c r="Y54" s="56">
        <f t="shared" ca="1" si="17"/>
        <v>2.2931902424364225E-2</v>
      </c>
      <c r="Z54" s="56">
        <f t="shared" ca="1" si="27"/>
        <v>-0.15331807780320361</v>
      </c>
      <c r="AA54" s="56">
        <f t="shared" ca="1" si="18"/>
        <v>0.22583565009374795</v>
      </c>
      <c r="AB54" s="56">
        <f t="shared" ref="AB54:AB63" ca="1" si="29">OFFSET($AF$2,$AC$54+ROW($A1)-1901,0,1,1)</f>
        <v>2.1389946991289488E-2</v>
      </c>
      <c r="AC54" s="9">
        <f ca="1">RANDBETWEEN(1945, 2009)</f>
        <v>1994</v>
      </c>
      <c r="AD54" s="13"/>
      <c r="AE54">
        <f t="shared" si="3"/>
        <v>1952</v>
      </c>
      <c r="AF54" s="13">
        <v>8.4323922734026668E-2</v>
      </c>
      <c r="AG54" s="76">
        <f t="shared" si="2"/>
        <v>5.7000585823081469</v>
      </c>
      <c r="AH54" s="13">
        <f>POWER(AG$120/AG53,1/ROWS(AG53:AG$119))-1</f>
        <v>6.8863568275894682E-2</v>
      </c>
    </row>
    <row r="55" spans="1:34" x14ac:dyDescent="0.45">
      <c r="A55" s="8">
        <f t="shared" si="28"/>
        <v>107</v>
      </c>
      <c r="B55" s="8">
        <f t="shared" si="28"/>
        <v>2071</v>
      </c>
      <c r="C55" s="8"/>
      <c r="D55" s="14">
        <f t="shared" si="23"/>
        <v>224816.2366282228</v>
      </c>
      <c r="E55" s="17">
        <f t="shared" si="21"/>
        <v>87418.593137834454</v>
      </c>
      <c r="F55" s="17">
        <f t="shared" si="6"/>
        <v>137397.64349038835</v>
      </c>
      <c r="H55" s="17">
        <f t="shared" si="4"/>
        <v>287284.732774053</v>
      </c>
      <c r="I55" s="17">
        <f t="shared" si="5"/>
        <v>464061.89896831434</v>
      </c>
      <c r="K55" s="49">
        <f t="shared" si="11"/>
        <v>0</v>
      </c>
      <c r="L55" s="19">
        <f t="shared" si="7"/>
        <v>0</v>
      </c>
      <c r="M55" s="49">
        <f t="shared" si="12"/>
        <v>0</v>
      </c>
      <c r="N55" s="19">
        <f t="shared" si="8"/>
        <v>0</v>
      </c>
      <c r="O55" s="49">
        <f t="shared" si="13"/>
        <v>0</v>
      </c>
      <c r="P55" s="17"/>
      <c r="Q55" s="13">
        <f>'Random Decades'!Q55</f>
        <v>-0.17268836468597593</v>
      </c>
      <c r="R55" s="19">
        <f t="shared" si="9"/>
        <v>0</v>
      </c>
      <c r="S55" s="49">
        <f t="shared" si="10"/>
        <v>0</v>
      </c>
      <c r="T55" s="50">
        <f t="shared" si="14"/>
        <v>0</v>
      </c>
      <c r="V55" s="91"/>
      <c r="W55" s="92"/>
      <c r="Y55" s="56">
        <f t="shared" ca="1" si="17"/>
        <v>1.4838835121370986E-2</v>
      </c>
      <c r="Z55" s="56">
        <f t="shared" ca="1" si="27"/>
        <v>7.5675675675675791E-2</v>
      </c>
      <c r="AA55" s="56">
        <f t="shared" ca="1" si="18"/>
        <v>0.38331710483609194</v>
      </c>
      <c r="AB55" s="56">
        <f t="shared" ca="1" si="29"/>
        <v>0.33452430627999163</v>
      </c>
      <c r="AD55" s="13"/>
      <c r="AE55">
        <f t="shared" si="3"/>
        <v>1953</v>
      </c>
      <c r="AF55" s="13">
        <v>-3.7684138403562883E-2</v>
      </c>
      <c r="AG55" s="76">
        <f t="shared" si="2"/>
        <v>5.4852567857840304</v>
      </c>
      <c r="AH55" s="13">
        <f>POWER(AG$120/AG54,1/ROWS(AG54:AG$119))-1</f>
        <v>6.8631023734522678E-2</v>
      </c>
    </row>
    <row r="56" spans="1:34" x14ac:dyDescent="0.45">
      <c r="A56" s="8">
        <f t="shared" si="28"/>
        <v>108</v>
      </c>
      <c r="B56" s="8">
        <f t="shared" si="28"/>
        <v>2072</v>
      </c>
      <c r="C56" s="8"/>
      <c r="D56" s="14">
        <f t="shared" si="23"/>
        <v>231560.7237270695</v>
      </c>
      <c r="E56" s="17">
        <f t="shared" si="21"/>
        <v>90041.150931969489</v>
      </c>
      <c r="F56" s="17">
        <f t="shared" si="6"/>
        <v>141519.57279510002</v>
      </c>
      <c r="H56" s="17">
        <f t="shared" si="4"/>
        <v>295903.27475727466</v>
      </c>
      <c r="I56" s="17">
        <f t="shared" si="5"/>
        <v>477983.75593736372</v>
      </c>
      <c r="K56" s="49">
        <f t="shared" si="11"/>
        <v>0</v>
      </c>
      <c r="L56" s="19">
        <f t="shared" si="7"/>
        <v>0</v>
      </c>
      <c r="M56" s="49">
        <f t="shared" si="12"/>
        <v>0</v>
      </c>
      <c r="N56" s="19">
        <f t="shared" si="8"/>
        <v>0</v>
      </c>
      <c r="O56" s="49">
        <f t="shared" si="13"/>
        <v>0</v>
      </c>
      <c r="P56" s="17"/>
      <c r="Q56" s="13">
        <f>'Random Decades'!Q56</f>
        <v>-3.1520692974013498E-2</v>
      </c>
      <c r="R56" s="19">
        <f t="shared" si="9"/>
        <v>0</v>
      </c>
      <c r="S56" s="49">
        <f t="shared" si="10"/>
        <v>0</v>
      </c>
      <c r="T56" s="50">
        <f t="shared" si="14"/>
        <v>0</v>
      </c>
      <c r="V56" s="91"/>
      <c r="W56" s="92"/>
      <c r="Y56" s="56">
        <f t="shared" ca="1" si="17"/>
        <v>6.5441470208914568E-2</v>
      </c>
      <c r="Z56" s="56">
        <f t="shared" ca="1" si="27"/>
        <v>0.13819095477386933</v>
      </c>
      <c r="AA56" s="56">
        <f t="shared" ca="1" si="18"/>
        <v>6.4317350279221808E-2</v>
      </c>
      <c r="AB56" s="56">
        <f t="shared" ca="1" si="29"/>
        <v>0.26014734908444237</v>
      </c>
      <c r="AD56" s="13"/>
      <c r="AE56">
        <f t="shared" si="3"/>
        <v>1954</v>
      </c>
      <c r="AF56" s="13">
        <v>0.43965824136703446</v>
      </c>
      <c r="AG56" s="76">
        <f t="shared" si="2"/>
        <v>7.8968951376684293</v>
      </c>
      <c r="AH56" s="13">
        <f>POWER(AG$120/AG55,1/ROWS(AG55:AG$119))-1</f>
        <v>7.0355226545988359E-2</v>
      </c>
    </row>
    <row r="57" spans="1:34" x14ac:dyDescent="0.45">
      <c r="A57" s="8">
        <f t="shared" si="28"/>
        <v>109</v>
      </c>
      <c r="B57" s="8">
        <f t="shared" si="28"/>
        <v>2073</v>
      </c>
      <c r="C57" s="8"/>
      <c r="D57" s="14">
        <f t="shared" si="23"/>
        <v>238507.54543888159</v>
      </c>
      <c r="E57" s="17">
        <f t="shared" si="21"/>
        <v>92742.38545992857</v>
      </c>
      <c r="F57" s="17">
        <f t="shared" si="6"/>
        <v>145765.15997895302</v>
      </c>
      <c r="H57" s="17">
        <f t="shared" si="4"/>
        <v>304780.37299999292</v>
      </c>
      <c r="I57" s="17">
        <f t="shared" si="5"/>
        <v>492323.26861548459</v>
      </c>
      <c r="K57" s="49">
        <f t="shared" si="11"/>
        <v>0</v>
      </c>
      <c r="L57" s="19">
        <f t="shared" si="7"/>
        <v>0</v>
      </c>
      <c r="M57" s="49">
        <f t="shared" si="12"/>
        <v>0</v>
      </c>
      <c r="N57" s="19">
        <f t="shared" si="8"/>
        <v>0</v>
      </c>
      <c r="O57" s="49">
        <f t="shared" si="13"/>
        <v>0</v>
      </c>
      <c r="P57" s="17"/>
      <c r="Q57" s="13">
        <f>'Random Decades'!Q57</f>
        <v>4.1863354037267042E-2</v>
      </c>
      <c r="R57" s="19">
        <f t="shared" si="9"/>
        <v>0</v>
      </c>
      <c r="S57" s="49">
        <f t="shared" si="10"/>
        <v>0</v>
      </c>
      <c r="T57" s="50">
        <f t="shared" si="14"/>
        <v>0</v>
      </c>
      <c r="V57" s="91"/>
      <c r="W57" s="92"/>
      <c r="Y57" s="56">
        <f t="shared" ca="1" si="17"/>
        <v>-9.3882364417653009E-3</v>
      </c>
      <c r="Z57" s="56">
        <f t="shared" ca="1" si="27"/>
        <v>0.12067696835908759</v>
      </c>
      <c r="AA57" s="56">
        <f t="shared" ca="1" si="18"/>
        <v>0.14358538657604081</v>
      </c>
      <c r="AB57" s="56">
        <f t="shared" ca="1" si="29"/>
        <v>0.22641626475195009</v>
      </c>
      <c r="AD57" s="13"/>
      <c r="AE57">
        <f t="shared" si="3"/>
        <v>1955</v>
      </c>
      <c r="AF57" s="13">
        <v>0.20771513353115734</v>
      </c>
      <c r="AG57" s="76">
        <f t="shared" si="2"/>
        <v>9.5371997656707741</v>
      </c>
      <c r="AH57" s="13">
        <f>POWER(AG$120/AG56,1/ROWS(AG56:AG$119))-1</f>
        <v>6.5409352375235263E-2</v>
      </c>
    </row>
    <row r="58" spans="1:34" x14ac:dyDescent="0.45">
      <c r="A58" s="8">
        <f t="shared" si="28"/>
        <v>110</v>
      </c>
      <c r="B58" s="8">
        <f t="shared" si="28"/>
        <v>2074</v>
      </c>
      <c r="C58" s="8"/>
      <c r="D58" s="14">
        <f t="shared" si="23"/>
        <v>245662.77180204805</v>
      </c>
      <c r="E58" s="17">
        <f t="shared" si="21"/>
        <v>95524.657023726424</v>
      </c>
      <c r="F58" s="17">
        <f t="shared" si="6"/>
        <v>150138.11477832164</v>
      </c>
      <c r="H58" s="17">
        <f t="shared" si="4"/>
        <v>313923.7841899927</v>
      </c>
      <c r="I58" s="17">
        <f t="shared" si="5"/>
        <v>507092.96667394915</v>
      </c>
      <c r="K58" s="49">
        <f t="shared" si="11"/>
        <v>0</v>
      </c>
      <c r="L58" s="19">
        <f t="shared" si="7"/>
        <v>0</v>
      </c>
      <c r="M58" s="49">
        <f t="shared" si="12"/>
        <v>0</v>
      </c>
      <c r="N58" s="19">
        <f t="shared" si="8"/>
        <v>0</v>
      </c>
      <c r="O58" s="49">
        <f t="shared" si="13"/>
        <v>0</v>
      </c>
      <c r="P58" s="17"/>
      <c r="Q58" s="13">
        <f>'Random Decades'!Q58</f>
        <v>0.14939787766781909</v>
      </c>
      <c r="R58" s="19">
        <f t="shared" si="9"/>
        <v>0</v>
      </c>
      <c r="S58" s="49">
        <f t="shared" si="10"/>
        <v>0</v>
      </c>
      <c r="T58" s="50">
        <f t="shared" si="14"/>
        <v>0</v>
      </c>
      <c r="V58" s="91"/>
      <c r="W58" s="92"/>
      <c r="Y58" s="56">
        <f t="shared" ca="1" si="17"/>
        <v>2.226464908025844E-2</v>
      </c>
      <c r="Z58" s="56">
        <f t="shared" ca="1" si="27"/>
        <v>0.26657912015758356</v>
      </c>
      <c r="AA58" s="56">
        <f t="shared" ca="1" si="18"/>
        <v>0.27657642786398173</v>
      </c>
      <c r="AB58" s="56">
        <f t="shared" ca="1" si="29"/>
        <v>0.16098276494316099</v>
      </c>
      <c r="AD58" s="13"/>
      <c r="AE58">
        <f t="shared" si="3"/>
        <v>1956</v>
      </c>
      <c r="AF58" s="13">
        <v>2.2727272727272707E-2</v>
      </c>
      <c r="AG58" s="76">
        <f t="shared" si="2"/>
        <v>9.7539543057996543</v>
      </c>
      <c r="AH58" s="13">
        <f>POWER(AG$120/AG57,1/ROWS(AG57:AG$119))-1</f>
        <v>6.3291276328268031E-2</v>
      </c>
    </row>
    <row r="59" spans="1:34" x14ac:dyDescent="0.45">
      <c r="A59" s="8">
        <f t="shared" si="28"/>
        <v>111</v>
      </c>
      <c r="B59" s="8">
        <f t="shared" si="28"/>
        <v>2075</v>
      </c>
      <c r="C59" s="8"/>
      <c r="D59" s="14">
        <f t="shared" si="23"/>
        <v>253032.6549561095</v>
      </c>
      <c r="E59" s="17">
        <f t="shared" si="21"/>
        <v>98390.396734438225</v>
      </c>
      <c r="F59" s="17">
        <f t="shared" si="6"/>
        <v>154642.25822167128</v>
      </c>
      <c r="H59" s="17">
        <f t="shared" si="4"/>
        <v>323341.49771569244</v>
      </c>
      <c r="I59" s="17">
        <f t="shared" si="5"/>
        <v>522305.75567416765</v>
      </c>
      <c r="K59" s="49">
        <f t="shared" si="11"/>
        <v>0</v>
      </c>
      <c r="L59" s="19">
        <f t="shared" si="7"/>
        <v>0</v>
      </c>
      <c r="M59" s="49">
        <f t="shared" si="12"/>
        <v>0</v>
      </c>
      <c r="N59" s="19">
        <f t="shared" si="8"/>
        <v>0</v>
      </c>
      <c r="O59" s="49">
        <f t="shared" si="13"/>
        <v>0</v>
      </c>
      <c r="P59" s="17"/>
      <c r="Q59" s="13">
        <f>'Random Decades'!Q59</f>
        <v>-9.2323651452282163E-2</v>
      </c>
      <c r="R59" s="19">
        <f t="shared" si="9"/>
        <v>0</v>
      </c>
      <c r="S59" s="49">
        <f t="shared" si="10"/>
        <v>0</v>
      </c>
      <c r="T59" s="50">
        <f t="shared" si="14"/>
        <v>0</v>
      </c>
      <c r="V59" s="91"/>
      <c r="W59" s="92"/>
      <c r="Y59" s="56">
        <f t="shared" ca="1" si="17"/>
        <v>-4.5805768601138892E-2</v>
      </c>
      <c r="Z59" s="56">
        <f t="shared" ca="1" si="27"/>
        <v>-8.1389320891653738E-2</v>
      </c>
      <c r="AA59" s="56">
        <f t="shared" ca="1" si="18"/>
        <v>0.25221643758032553</v>
      </c>
      <c r="AB59" s="56">
        <f t="shared" ca="1" si="29"/>
        <v>0.25221643758032553</v>
      </c>
      <c r="AD59" s="13"/>
      <c r="AE59">
        <f t="shared" si="3"/>
        <v>1957</v>
      </c>
      <c r="AF59" s="13">
        <v>-0.12772772772772778</v>
      </c>
      <c r="AG59" s="76">
        <f t="shared" si="2"/>
        <v>8.5081038859597786</v>
      </c>
      <c r="AH59" s="13">
        <f>POWER(AG$120/AG58,1/ROWS(AG58:AG$119))-1</f>
        <v>6.3958550307076534E-2</v>
      </c>
    </row>
    <row r="60" spans="1:34" x14ac:dyDescent="0.45">
      <c r="A60" s="8">
        <f t="shared" si="28"/>
        <v>112</v>
      </c>
      <c r="B60" s="8">
        <f t="shared" si="28"/>
        <v>2076</v>
      </c>
      <c r="C60" s="8"/>
      <c r="D60" s="14">
        <f t="shared" si="23"/>
        <v>260623.63460479278</v>
      </c>
      <c r="E60" s="17">
        <f t="shared" si="21"/>
        <v>101342.10863647137</v>
      </c>
      <c r="F60" s="17">
        <f t="shared" si="6"/>
        <v>159281.52596832142</v>
      </c>
      <c r="H60" s="17">
        <f t="shared" si="4"/>
        <v>333041.74264716322</v>
      </c>
      <c r="I60" s="17">
        <f t="shared" si="5"/>
        <v>537974.92834439268</v>
      </c>
      <c r="K60" s="49">
        <f t="shared" si="11"/>
        <v>0</v>
      </c>
      <c r="L60" s="19">
        <f t="shared" si="7"/>
        <v>0</v>
      </c>
      <c r="M60" s="49">
        <f t="shared" si="12"/>
        <v>0</v>
      </c>
      <c r="N60" s="19">
        <f t="shared" si="8"/>
        <v>0</v>
      </c>
      <c r="O60" s="49">
        <f t="shared" si="13"/>
        <v>0</v>
      </c>
      <c r="P60" s="17"/>
      <c r="Q60" s="13">
        <f>'Random Decades'!Q60</f>
        <v>0.19599999999999995</v>
      </c>
      <c r="R60" s="19">
        <f t="shared" si="9"/>
        <v>0</v>
      </c>
      <c r="S60" s="49">
        <f t="shared" si="10"/>
        <v>0</v>
      </c>
      <c r="T60" s="50">
        <f t="shared" si="14"/>
        <v>0</v>
      </c>
      <c r="V60" s="91"/>
      <c r="W60" s="92"/>
      <c r="Y60" s="56">
        <f t="shared" ca="1" si="17"/>
        <v>1.0368862592709457E-2</v>
      </c>
      <c r="Z60" s="56">
        <f t="shared" ca="1" si="27"/>
        <v>2.257336343115135E-2</v>
      </c>
      <c r="AA60" s="56">
        <f t="shared" ca="1" si="18"/>
        <v>0.33968326830387885</v>
      </c>
      <c r="AB60" s="56">
        <f t="shared" ca="1" si="29"/>
        <v>-6.1780796896608758E-2</v>
      </c>
      <c r="AD60" s="13"/>
      <c r="AE60">
        <f t="shared" si="3"/>
        <v>1958</v>
      </c>
      <c r="AF60" s="13">
        <v>0.33968326830387885</v>
      </c>
      <c r="AG60" s="76">
        <f t="shared" si="2"/>
        <v>11.398164421011529</v>
      </c>
      <c r="AH60" s="13">
        <f>POWER(AG$120/AG59,1/ROWS(AG59:AG$119))-1</f>
        <v>6.7429041956859059E-2</v>
      </c>
    </row>
    <row r="61" spans="1:34" s="72" customFormat="1" ht="16.5" customHeight="1" x14ac:dyDescent="0.45">
      <c r="A61" s="8">
        <f t="shared" si="28"/>
        <v>113</v>
      </c>
      <c r="B61" s="8">
        <f t="shared" si="28"/>
        <v>2077</v>
      </c>
      <c r="C61" s="8"/>
      <c r="D61" s="14">
        <f t="shared" si="23"/>
        <v>268442.34364293655</v>
      </c>
      <c r="E61" s="17">
        <f t="shared" si="21"/>
        <v>104382.37189556552</v>
      </c>
      <c r="F61" s="17">
        <f t="shared" si="6"/>
        <v>164059.97174737102</v>
      </c>
      <c r="G61"/>
      <c r="H61" s="17">
        <f t="shared" si="4"/>
        <v>343032.99492657813</v>
      </c>
      <c r="I61" s="17">
        <f t="shared" si="5"/>
        <v>554114.17619472439</v>
      </c>
      <c r="J61"/>
      <c r="K61" s="49">
        <f t="shared" si="11"/>
        <v>0</v>
      </c>
      <c r="L61" s="19">
        <f t="shared" si="7"/>
        <v>0</v>
      </c>
      <c r="M61" s="49">
        <f t="shared" si="12"/>
        <v>0</v>
      </c>
      <c r="N61" s="19">
        <f t="shared" si="8"/>
        <v>0</v>
      </c>
      <c r="O61" s="49">
        <f t="shared" si="13"/>
        <v>0</v>
      </c>
      <c r="P61" s="17"/>
      <c r="Q61" s="13">
        <f>'Random Decades'!Q61</f>
        <v>0.20267558528428076</v>
      </c>
      <c r="R61" s="19">
        <f t="shared" si="9"/>
        <v>0</v>
      </c>
      <c r="S61" s="49">
        <f t="shared" si="10"/>
        <v>0</v>
      </c>
      <c r="T61" s="50">
        <f t="shared" si="14"/>
        <v>0</v>
      </c>
      <c r="V61" s="91"/>
      <c r="W61" s="92"/>
      <c r="Y61" s="56">
        <f t="shared" ca="1" si="17"/>
        <v>-1.4380737908605562E-2</v>
      </c>
      <c r="Z61" s="56">
        <f t="shared" ca="1" si="27"/>
        <v>-2.1523178807946852E-2</v>
      </c>
      <c r="AA61" s="56">
        <f t="shared" ca="1" si="18"/>
        <v>4.2757706330792011E-2</v>
      </c>
      <c r="AB61" s="56">
        <f t="shared" ca="1" si="29"/>
        <v>-7.0947825119590524E-2</v>
      </c>
      <c r="AC61" s="9"/>
      <c r="AD61" s="13"/>
      <c r="AE61">
        <f t="shared" si="3"/>
        <v>1959</v>
      </c>
      <c r="AF61" s="13">
        <v>0.1639540860030837</v>
      </c>
      <c r="AG61" s="76">
        <f t="shared" si="2"/>
        <v>13.266940050771343</v>
      </c>
      <c r="AH61" s="13">
        <f>POWER(AG$120/AG60,1/ROWS(AG60:AG$119))-1</f>
        <v>6.3395037635920914E-2</v>
      </c>
    </row>
    <row r="62" spans="1:34" x14ac:dyDescent="0.45">
      <c r="A62" s="8">
        <f t="shared" si="28"/>
        <v>114</v>
      </c>
      <c r="B62" s="8">
        <f t="shared" si="28"/>
        <v>2078</v>
      </c>
      <c r="C62" s="8"/>
      <c r="D62" s="14">
        <f t="shared" si="23"/>
        <v>276495.61395222467</v>
      </c>
      <c r="E62" s="17">
        <f t="shared" si="21"/>
        <v>107513.84305243249</v>
      </c>
      <c r="F62" s="17">
        <f t="shared" si="6"/>
        <v>168981.77089979217</v>
      </c>
      <c r="H62" s="17">
        <f t="shared" si="4"/>
        <v>353323.98477437551</v>
      </c>
      <c r="I62" s="17">
        <f t="shared" si="5"/>
        <v>570737.6014805662</v>
      </c>
      <c r="K62" s="49">
        <f t="shared" si="11"/>
        <v>0</v>
      </c>
      <c r="L62" s="19">
        <f t="shared" si="7"/>
        <v>0</v>
      </c>
      <c r="M62" s="49">
        <f t="shared" si="12"/>
        <v>0</v>
      </c>
      <c r="N62" s="19">
        <f t="shared" si="8"/>
        <v>0</v>
      </c>
      <c r="O62" s="49">
        <f t="shared" si="13"/>
        <v>0</v>
      </c>
      <c r="P62" s="17"/>
      <c r="Q62" s="13">
        <f>'Random Decades'!Q62</f>
        <v>-3.7343079612267571E-2</v>
      </c>
      <c r="R62" s="19">
        <f t="shared" si="9"/>
        <v>0</v>
      </c>
      <c r="S62" s="49">
        <f t="shared" si="10"/>
        <v>0</v>
      </c>
      <c r="T62" s="50">
        <f t="shared" si="14"/>
        <v>0</v>
      </c>
      <c r="V62" s="91"/>
      <c r="W62" s="92"/>
      <c r="Y62" s="56">
        <f t="shared" ca="1" si="17"/>
        <v>3.1920844761122537E-2</v>
      </c>
      <c r="Z62" s="56">
        <f t="shared" ca="1" si="27"/>
        <v>0.12859560067681874</v>
      </c>
      <c r="AA62" s="56">
        <f t="shared" ca="1" si="18"/>
        <v>-2.2332852869904052E-2</v>
      </c>
      <c r="AB62" s="56">
        <f t="shared" ca="1" si="29"/>
        <v>-0.16762660280397157</v>
      </c>
      <c r="AD62" s="13"/>
      <c r="AE62">
        <f t="shared" si="3"/>
        <v>1960</v>
      </c>
      <c r="AF62" s="13">
        <v>-9.346482190167793E-2</v>
      </c>
      <c r="AG62" s="76">
        <f t="shared" si="2"/>
        <v>12.026947861745761</v>
      </c>
      <c r="AH62" s="13">
        <f>POWER(AG$120/AG61,1/ROWS(AG61:AG$119))-1</f>
        <v>6.1767735119881317E-2</v>
      </c>
    </row>
    <row r="63" spans="1:34" x14ac:dyDescent="0.45">
      <c r="A63" s="8">
        <f t="shared" si="28"/>
        <v>115</v>
      </c>
      <c r="B63" s="8">
        <f t="shared" si="28"/>
        <v>2079</v>
      </c>
      <c r="C63" s="8"/>
      <c r="D63" s="14">
        <f t="shared" si="23"/>
        <v>284790.48237079143</v>
      </c>
      <c r="E63" s="17">
        <f t="shared" si="21"/>
        <v>110739.25834400547</v>
      </c>
      <c r="F63" s="17">
        <f t="shared" si="6"/>
        <v>174051.22402678596</v>
      </c>
      <c r="H63" s="17">
        <f t="shared" si="4"/>
        <v>363923.70431760675</v>
      </c>
      <c r="I63" s="17">
        <f t="shared" si="5"/>
        <v>587859.72952498321</v>
      </c>
      <c r="K63" s="49">
        <f t="shared" si="11"/>
        <v>0</v>
      </c>
      <c r="L63" s="19">
        <f t="shared" si="7"/>
        <v>0</v>
      </c>
      <c r="M63" s="49">
        <f t="shared" si="12"/>
        <v>0</v>
      </c>
      <c r="N63" s="19">
        <f t="shared" si="8"/>
        <v>0</v>
      </c>
      <c r="O63" s="49">
        <f t="shared" si="13"/>
        <v>0</v>
      </c>
      <c r="P63" s="17"/>
      <c r="Q63" s="13">
        <f>'Random Decades'!Q63</f>
        <v>-9.346482190167793E-2</v>
      </c>
      <c r="R63" s="19">
        <f t="shared" si="9"/>
        <v>0</v>
      </c>
      <c r="S63" s="49">
        <f t="shared" si="10"/>
        <v>0</v>
      </c>
      <c r="T63" s="50">
        <f t="shared" si="14"/>
        <v>0</v>
      </c>
      <c r="V63" s="91"/>
      <c r="W63" s="92"/>
      <c r="Y63" s="56">
        <f t="shared" ca="1" si="17"/>
        <v>1.6958535792367918E-2</v>
      </c>
      <c r="Z63" s="56">
        <f t="shared" ca="1" si="27"/>
        <v>0.1764117941029486</v>
      </c>
      <c r="AA63" s="56">
        <f t="shared" ca="1" si="18"/>
        <v>2.2727272727272707E-2</v>
      </c>
      <c r="AB63" s="56">
        <f t="shared" ca="1" si="29"/>
        <v>0.25322029387541778</v>
      </c>
      <c r="AD63" s="13"/>
      <c r="AE63">
        <f t="shared" si="3"/>
        <v>1961</v>
      </c>
      <c r="AF63" s="13">
        <v>0.18704335119337556</v>
      </c>
      <c r="AG63" s="76">
        <f t="shared" si="2"/>
        <v>14.27650849443469</v>
      </c>
      <c r="AH63" s="13">
        <f>POWER(AG$120/AG62,1/ROWS(AG62:AG$119))-1</f>
        <v>6.4665193177575242E-2</v>
      </c>
    </row>
    <row r="64" spans="1:34" x14ac:dyDescent="0.45">
      <c r="A64" s="8">
        <f t="shared" si="28"/>
        <v>116</v>
      </c>
      <c r="B64" s="8">
        <f t="shared" si="28"/>
        <v>2080</v>
      </c>
      <c r="C64" s="8"/>
      <c r="D64" s="14">
        <f t="shared" si="23"/>
        <v>293334.1968419152</v>
      </c>
      <c r="E64" s="17">
        <f t="shared" si="21"/>
        <v>114061.43609432565</v>
      </c>
      <c r="F64" s="17">
        <f t="shared" si="6"/>
        <v>179272.76074758955</v>
      </c>
      <c r="H64" s="17">
        <f t="shared" si="4"/>
        <v>374841.41544713493</v>
      </c>
      <c r="I64" s="17">
        <f t="shared" si="5"/>
        <v>605495.52141073265</v>
      </c>
      <c r="K64" s="49">
        <f t="shared" si="11"/>
        <v>0</v>
      </c>
      <c r="L64" s="19">
        <f t="shared" si="7"/>
        <v>0</v>
      </c>
      <c r="M64" s="49">
        <f t="shared" si="12"/>
        <v>0</v>
      </c>
      <c r="N64" s="19">
        <f t="shared" si="8"/>
        <v>0</v>
      </c>
      <c r="O64" s="49">
        <f t="shared" si="13"/>
        <v>0</v>
      </c>
      <c r="P64" s="17"/>
      <c r="Q64" s="13">
        <f>'Random Decades'!Q64</f>
        <v>0.18704335119337556</v>
      </c>
      <c r="R64" s="19">
        <f t="shared" si="9"/>
        <v>0</v>
      </c>
      <c r="S64" s="49">
        <f t="shared" si="10"/>
        <v>0</v>
      </c>
      <c r="T64" s="50">
        <f t="shared" si="14"/>
        <v>0</v>
      </c>
      <c r="V64" s="91"/>
      <c r="W64" s="92"/>
      <c r="Y64" s="56">
        <f t="shared" ca="1" si="17"/>
        <v>2.0786672987454131E-2</v>
      </c>
      <c r="Z64" s="56">
        <f t="shared" ca="1" si="27"/>
        <v>0.14358538657604081</v>
      </c>
      <c r="AA64" s="56">
        <f t="shared" ca="1" si="18"/>
        <v>-7.0947825119590524E-2</v>
      </c>
      <c r="AB64" s="56">
        <f t="shared" ref="AB64:AB73" ca="1" si="30">OFFSET($AF$2,$AC$64+ROW($A1)-1901,0,1,1)</f>
        <v>0.33968326830387885</v>
      </c>
      <c r="AC64" s="9">
        <f ca="1">RANDBETWEEN(1945, 2009)</f>
        <v>1958</v>
      </c>
      <c r="AD64" s="13"/>
      <c r="AE64">
        <f t="shared" si="3"/>
        <v>1962</v>
      </c>
      <c r="AF64" s="13">
        <v>-0.10805635344002185</v>
      </c>
      <c r="AG64" s="76">
        <f t="shared" si="2"/>
        <v>12.733841046670582</v>
      </c>
      <c r="AH64" s="13">
        <f>POWER(AG$120/AG63,1/ROWS(AG63:AG$119))-1</f>
        <v>6.2634830363917704E-2</v>
      </c>
    </row>
    <row r="65" spans="1:34" x14ac:dyDescent="0.45">
      <c r="A65" s="8">
        <f t="shared" si="28"/>
        <v>117</v>
      </c>
      <c r="B65" s="8">
        <f t="shared" si="28"/>
        <v>2081</v>
      </c>
      <c r="C65" s="8"/>
      <c r="D65" s="14">
        <f t="shared" si="23"/>
        <v>302134.22274717264</v>
      </c>
      <c r="E65" s="17">
        <f t="shared" si="21"/>
        <v>117483.27917715542</v>
      </c>
      <c r="F65" s="17">
        <f t="shared" si="6"/>
        <v>184650.94357001723</v>
      </c>
      <c r="H65" s="17">
        <f t="shared" si="4"/>
        <v>386086.65791054897</v>
      </c>
      <c r="I65" s="17">
        <f t="shared" si="5"/>
        <v>623660.38705305464</v>
      </c>
      <c r="K65" s="49">
        <f t="shared" si="11"/>
        <v>0</v>
      </c>
      <c r="L65" s="19">
        <f t="shared" si="7"/>
        <v>0</v>
      </c>
      <c r="M65" s="49">
        <f t="shared" si="12"/>
        <v>0</v>
      </c>
      <c r="N65" s="19">
        <f t="shared" si="8"/>
        <v>0</v>
      </c>
      <c r="O65" s="49">
        <f t="shared" si="13"/>
        <v>0</v>
      </c>
      <c r="P65" s="17"/>
      <c r="Q65" s="13">
        <f>'Random Decades'!Q65</f>
        <v>-0.10805635344002185</v>
      </c>
      <c r="R65" s="19">
        <f t="shared" si="9"/>
        <v>0</v>
      </c>
      <c r="S65" s="49">
        <f t="shared" si="10"/>
        <v>0</v>
      </c>
      <c r="T65" s="50">
        <f t="shared" si="14"/>
        <v>0</v>
      </c>
      <c r="V65" s="91"/>
      <c r="W65" s="92"/>
      <c r="Y65" s="13">
        <f t="shared" ca="1" si="17"/>
        <v>5.6740417473037598E-4</v>
      </c>
      <c r="Z65" s="13">
        <f t="shared" ca="1" si="27"/>
        <v>8.4323922734026668E-2</v>
      </c>
      <c r="AA65" s="13">
        <f t="shared" ca="1" si="18"/>
        <v>-6.0743763331169154E-3</v>
      </c>
      <c r="AB65" s="13">
        <f t="shared" ca="1" si="30"/>
        <v>0.1639540860030837</v>
      </c>
      <c r="AD65" s="13"/>
      <c r="AE65">
        <f t="shared" si="3"/>
        <v>1963</v>
      </c>
      <c r="AF65" s="13">
        <v>0.17006594080662474</v>
      </c>
      <c r="AG65" s="76">
        <f t="shared" si="2"/>
        <v>14.89943370435463</v>
      </c>
      <c r="AH65" s="13">
        <f>POWER(AG$120/AG64,1/ROWS(AG64:AG$119))-1</f>
        <v>6.5962734820865343E-2</v>
      </c>
    </row>
    <row r="66" spans="1:34" x14ac:dyDescent="0.45">
      <c r="A66" s="8">
        <f t="shared" si="28"/>
        <v>118</v>
      </c>
      <c r="B66" s="8">
        <f t="shared" si="28"/>
        <v>2082</v>
      </c>
      <c r="C66" s="8"/>
      <c r="D66" s="14">
        <f t="shared" si="23"/>
        <v>311198.2494295878</v>
      </c>
      <c r="E66" s="17">
        <f t="shared" si="21"/>
        <v>121007.77755247008</v>
      </c>
      <c r="F66" s="17">
        <f t="shared" si="6"/>
        <v>190190.4718771177</v>
      </c>
      <c r="H66" s="17">
        <f t="shared" si="4"/>
        <v>397669.25764786545</v>
      </c>
      <c r="I66" s="17">
        <f t="shared" si="5"/>
        <v>642370.19866464636</v>
      </c>
      <c r="K66" s="49">
        <f t="shared" si="11"/>
        <v>0</v>
      </c>
      <c r="L66" s="19">
        <f t="shared" si="7"/>
        <v>0</v>
      </c>
      <c r="M66" s="49">
        <f t="shared" si="12"/>
        <v>0</v>
      </c>
      <c r="N66" s="19">
        <f t="shared" si="8"/>
        <v>0</v>
      </c>
      <c r="O66" s="49">
        <f t="shared" si="13"/>
        <v>0</v>
      </c>
      <c r="P66" s="17"/>
      <c r="Q66" s="13">
        <f>'Random Decades'!Q66</f>
        <v>0.17006594080662474</v>
      </c>
      <c r="R66" s="19">
        <f t="shared" si="9"/>
        <v>0</v>
      </c>
      <c r="S66" s="49">
        <f t="shared" si="10"/>
        <v>0</v>
      </c>
      <c r="T66" s="50">
        <f t="shared" si="14"/>
        <v>0</v>
      </c>
      <c r="V66" s="91"/>
      <c r="W66" s="92"/>
      <c r="Y66" s="13">
        <f t="shared" ca="1" si="17"/>
        <v>3.1577853417106949E-2</v>
      </c>
      <c r="Z66" s="13">
        <f t="shared" ca="1" si="27"/>
        <v>-3.7684138403562883E-2</v>
      </c>
      <c r="AA66" s="13">
        <f t="shared" ca="1" si="18"/>
        <v>0.26499411636322567</v>
      </c>
      <c r="AB66" s="13">
        <f t="shared" ca="1" si="30"/>
        <v>-9.346482190167793E-2</v>
      </c>
      <c r="AD66" s="13"/>
      <c r="AE66">
        <f t="shared" si="3"/>
        <v>1964</v>
      </c>
      <c r="AF66" s="13">
        <v>0.14560943643512458</v>
      </c>
      <c r="AG66" s="76">
        <f t="shared" si="2"/>
        <v>17.068931849248209</v>
      </c>
      <c r="AH66" s="13">
        <f>POWER(AG$120/AG65,1/ROWS(AG65:AG$119))-1</f>
        <v>6.4158295403549781E-2</v>
      </c>
    </row>
    <row r="67" spans="1:34" x14ac:dyDescent="0.45">
      <c r="A67" s="8">
        <f t="shared" si="28"/>
        <v>119</v>
      </c>
      <c r="B67" s="8">
        <f t="shared" si="28"/>
        <v>2083</v>
      </c>
      <c r="C67" s="8"/>
      <c r="D67" s="14">
        <f t="shared" si="23"/>
        <v>320534.19691247545</v>
      </c>
      <c r="E67" s="17">
        <f t="shared" si="21"/>
        <v>124638.01087904419</v>
      </c>
      <c r="F67" s="17">
        <f t="shared" si="6"/>
        <v>195896.18603343127</v>
      </c>
      <c r="H67" s="17">
        <f t="shared" si="4"/>
        <v>409599.33537730144</v>
      </c>
      <c r="I67" s="17">
        <f t="shared" si="5"/>
        <v>661641.30462458567</v>
      </c>
      <c r="K67" s="49">
        <f t="shared" si="11"/>
        <v>0</v>
      </c>
      <c r="L67" s="19">
        <f t="shared" si="7"/>
        <v>0</v>
      </c>
      <c r="M67" s="49">
        <f t="shared" si="12"/>
        <v>0</v>
      </c>
      <c r="N67" s="19">
        <f t="shared" si="8"/>
        <v>0</v>
      </c>
      <c r="O67" s="49">
        <f t="shared" si="13"/>
        <v>0</v>
      </c>
      <c r="P67" s="17"/>
      <c r="Q67" s="13">
        <f>'Random Decades'!Q67</f>
        <v>0.14560943643512458</v>
      </c>
      <c r="R67" s="19">
        <f t="shared" si="9"/>
        <v>0</v>
      </c>
      <c r="S67" s="49">
        <f t="shared" si="10"/>
        <v>0</v>
      </c>
      <c r="T67" s="50">
        <f t="shared" si="14"/>
        <v>0</v>
      </c>
      <c r="V67" s="91"/>
      <c r="W67" s="92"/>
      <c r="Y67" s="13">
        <f t="shared" ca="1" si="17"/>
        <v>-8.9412112795699385E-4</v>
      </c>
      <c r="Z67" s="13">
        <f t="shared" ca="1" si="27"/>
        <v>0.43965824136703446</v>
      </c>
      <c r="AA67" s="13">
        <f t="shared" ca="1" si="18"/>
        <v>0.25322029387541778</v>
      </c>
      <c r="AB67" s="13">
        <f t="shared" ca="1" si="30"/>
        <v>0.18704335119337556</v>
      </c>
      <c r="AD67" s="13"/>
      <c r="AE67">
        <f t="shared" si="3"/>
        <v>1965</v>
      </c>
      <c r="AF67" s="13">
        <v>0.10891202379590426</v>
      </c>
      <c r="AG67" s="76">
        <f t="shared" si="2"/>
        <v>18.927943760984199</v>
      </c>
      <c r="AH67" s="13">
        <f>POWER(AG$120/AG66,1/ROWS(AG66:AG$119))-1</f>
        <v>6.2705871894111587E-2</v>
      </c>
    </row>
    <row r="68" spans="1:34" x14ac:dyDescent="0.45">
      <c r="A68" s="8">
        <f t="shared" ref="A68:B73" si="31">A67+1</f>
        <v>120</v>
      </c>
      <c r="B68" s="8">
        <f t="shared" si="31"/>
        <v>2084</v>
      </c>
      <c r="C68" s="8"/>
      <c r="D68" s="14">
        <f t="shared" si="23"/>
        <v>330150.22281984973</v>
      </c>
      <c r="E68" s="17">
        <f t="shared" si="21"/>
        <v>128377.15120541552</v>
      </c>
      <c r="F68" s="17">
        <f t="shared" si="6"/>
        <v>201773.07161443422</v>
      </c>
      <c r="H68" s="17">
        <f t="shared" si="4"/>
        <v>421887.31543862046</v>
      </c>
      <c r="I68" s="17">
        <f t="shared" si="5"/>
        <v>681490.54376332334</v>
      </c>
      <c r="K68" s="49">
        <f t="shared" si="11"/>
        <v>0</v>
      </c>
      <c r="L68" s="19">
        <f t="shared" si="7"/>
        <v>0</v>
      </c>
      <c r="M68" s="49">
        <f t="shared" si="12"/>
        <v>0</v>
      </c>
      <c r="N68" s="19">
        <f t="shared" si="8"/>
        <v>0</v>
      </c>
      <c r="O68" s="49">
        <f t="shared" si="13"/>
        <v>0</v>
      </c>
      <c r="P68" s="17"/>
      <c r="Q68" s="13">
        <f>'Random Decades'!Q68</f>
        <v>0.10891202379590426</v>
      </c>
      <c r="R68" s="19">
        <f t="shared" si="9"/>
        <v>0</v>
      </c>
      <c r="S68" s="49">
        <f t="shared" si="10"/>
        <v>0</v>
      </c>
      <c r="T68" s="50">
        <f t="shared" si="14"/>
        <v>0</v>
      </c>
      <c r="V68" s="91"/>
      <c r="W68" s="92"/>
      <c r="Y68" s="13">
        <f t="shared" ca="1" si="17"/>
        <v>-9.9230889227501229E-2</v>
      </c>
      <c r="Z68" s="13">
        <f t="shared" ca="1" si="27"/>
        <v>0.20771513353115734</v>
      </c>
      <c r="AA68" s="13">
        <f t="shared" ca="1" si="18"/>
        <v>0.26499411636322567</v>
      </c>
      <c r="AB68" s="13">
        <f t="shared" ca="1" si="30"/>
        <v>-0.10805635344002185</v>
      </c>
      <c r="AD68" s="13"/>
      <c r="AE68">
        <f t="shared" si="3"/>
        <v>1966</v>
      </c>
      <c r="AF68" s="13">
        <v>-0.18941504178272972</v>
      </c>
      <c r="AG68" s="76">
        <f t="shared" ref="AG68:AG120" si="32">AG67*(1+AF68)</f>
        <v>15.342706502636219</v>
      </c>
      <c r="AH68" s="13">
        <f>POWER(AG$120/AG67,1/ROWS(AG67:AG$119))-1</f>
        <v>6.185282131649239E-2</v>
      </c>
    </row>
    <row r="69" spans="1:34" x14ac:dyDescent="0.45">
      <c r="A69" s="8">
        <f t="shared" si="31"/>
        <v>121</v>
      </c>
      <c r="B69" s="8">
        <f t="shared" si="31"/>
        <v>2085</v>
      </c>
      <c r="C69" s="8"/>
      <c r="D69" s="14">
        <f t="shared" si="23"/>
        <v>340054.72950444522</v>
      </c>
      <c r="E69" s="17">
        <f t="shared" si="21"/>
        <v>132228.46574157799</v>
      </c>
      <c r="F69" s="17">
        <f t="shared" si="6"/>
        <v>207826.26376286722</v>
      </c>
      <c r="H69" s="17">
        <f t="shared" si="4"/>
        <v>434543.93490177905</v>
      </c>
      <c r="I69" s="17">
        <f t="shared" si="5"/>
        <v>701935.26007622306</v>
      </c>
      <c r="K69" s="49">
        <f t="shared" si="11"/>
        <v>0</v>
      </c>
      <c r="L69" s="19">
        <f t="shared" si="7"/>
        <v>0</v>
      </c>
      <c r="M69" s="49">
        <f t="shared" si="12"/>
        <v>0</v>
      </c>
      <c r="N69" s="19">
        <f t="shared" si="8"/>
        <v>0</v>
      </c>
      <c r="O69" s="49">
        <f t="shared" si="13"/>
        <v>0</v>
      </c>
      <c r="P69" s="17"/>
      <c r="Q69" s="13">
        <f>'Random Decades'!Q69</f>
        <v>-0.18941504178272972</v>
      </c>
      <c r="R69" s="19">
        <f t="shared" si="9"/>
        <v>0</v>
      </c>
      <c r="S69" s="49">
        <f t="shared" si="10"/>
        <v>0</v>
      </c>
      <c r="T69" s="50">
        <f t="shared" si="14"/>
        <v>0</v>
      </c>
      <c r="V69" s="91"/>
      <c r="W69" s="92"/>
      <c r="Y69" s="13">
        <f t="shared" ca="1" si="17"/>
        <v>4.4457523046537474E-2</v>
      </c>
      <c r="Z69" s="13">
        <f t="shared" ca="1" si="27"/>
        <v>2.2727272727272707E-2</v>
      </c>
      <c r="AA69" s="13">
        <f t="shared" ca="1" si="18"/>
        <v>-5.6302747416787535E-2</v>
      </c>
      <c r="AB69" s="13">
        <f t="shared" ca="1" si="30"/>
        <v>0.17006594080662474</v>
      </c>
      <c r="AD69" s="13"/>
      <c r="AE69">
        <f t="shared" ref="AE69:AE120" si="33">AE68+1</f>
        <v>1967</v>
      </c>
      <c r="AF69" s="13">
        <v>0.15196639938907985</v>
      </c>
      <c r="AG69" s="76">
        <f t="shared" si="32"/>
        <v>17.674282366725265</v>
      </c>
      <c r="AH69" s="13">
        <f>POWER(AG$120/AG68,1/ROWS(AG68:AG$119))-1</f>
        <v>6.7380923074029653E-2</v>
      </c>
    </row>
    <row r="70" spans="1:34" x14ac:dyDescent="0.45">
      <c r="A70" s="8">
        <f t="shared" si="31"/>
        <v>122</v>
      </c>
      <c r="B70" s="8">
        <f t="shared" si="31"/>
        <v>2086</v>
      </c>
      <c r="C70" s="8"/>
      <c r="D70" s="14">
        <f t="shared" si="23"/>
        <v>350256.37138957856</v>
      </c>
      <c r="E70" s="17">
        <f t="shared" si="21"/>
        <v>136195.31971382533</v>
      </c>
      <c r="F70" s="17">
        <f t="shared" si="6"/>
        <v>214061.05167575323</v>
      </c>
      <c r="H70" s="17">
        <f t="shared" si="4"/>
        <v>447580.25294883247</v>
      </c>
      <c r="I70" s="17">
        <f t="shared" si="5"/>
        <v>722993.31787850987</v>
      </c>
      <c r="K70" s="49">
        <f t="shared" si="11"/>
        <v>0</v>
      </c>
      <c r="L70" s="19">
        <f t="shared" si="7"/>
        <v>0</v>
      </c>
      <c r="M70" s="49">
        <f t="shared" si="12"/>
        <v>0</v>
      </c>
      <c r="N70" s="19">
        <f t="shared" si="8"/>
        <v>0</v>
      </c>
      <c r="O70" s="49">
        <f t="shared" si="13"/>
        <v>0</v>
      </c>
      <c r="P70" s="17"/>
      <c r="Q70" s="13">
        <f>'Random Decades'!Q70</f>
        <v>0.15196639938907985</v>
      </c>
      <c r="R70" s="19">
        <f t="shared" si="9"/>
        <v>0</v>
      </c>
      <c r="S70" s="49">
        <f t="shared" si="10"/>
        <v>0</v>
      </c>
      <c r="T70" s="50">
        <f t="shared" si="14"/>
        <v>0</v>
      </c>
      <c r="V70" s="91"/>
      <c r="W70" s="92"/>
      <c r="Y70" s="13">
        <f t="shared" ca="1" si="17"/>
        <v>7.8626209701360902E-2</v>
      </c>
      <c r="Z70" s="13">
        <f t="shared" ca="1" si="27"/>
        <v>-0.12772772772772778</v>
      </c>
      <c r="AA70" s="13">
        <f t="shared" ca="1" si="18"/>
        <v>-0.16578431372549018</v>
      </c>
      <c r="AB70" s="13">
        <f t="shared" ca="1" si="30"/>
        <v>0.14560943643512458</v>
      </c>
      <c r="AD70" s="13"/>
      <c r="AE70">
        <f t="shared" si="33"/>
        <v>1968</v>
      </c>
      <c r="AF70" s="13">
        <v>4.2757706330792011E-2</v>
      </c>
      <c r="AG70" s="76">
        <f t="shared" si="32"/>
        <v>18.4299941417692</v>
      </c>
      <c r="AH70" s="13">
        <f>POWER(AG$120/AG69,1/ROWS(AG69:AG$119))-1</f>
        <v>6.5786015471885895E-2</v>
      </c>
    </row>
    <row r="71" spans="1:34" x14ac:dyDescent="0.45">
      <c r="A71" s="8">
        <f t="shared" si="31"/>
        <v>123</v>
      </c>
      <c r="B71" s="8">
        <f t="shared" si="31"/>
        <v>2087</v>
      </c>
      <c r="C71" s="8"/>
      <c r="D71" s="14">
        <f t="shared" si="23"/>
        <v>360764.06253126595</v>
      </c>
      <c r="E71" s="17">
        <f t="shared" si="21"/>
        <v>140281.1793052401</v>
      </c>
      <c r="F71" s="17">
        <f t="shared" si="6"/>
        <v>220482.88322602585</v>
      </c>
      <c r="H71" s="17">
        <f t="shared" si="4"/>
        <v>461007.66053729749</v>
      </c>
      <c r="I71" s="17">
        <f t="shared" si="5"/>
        <v>744683.11741486518</v>
      </c>
      <c r="K71" s="49">
        <f t="shared" si="11"/>
        <v>0</v>
      </c>
      <c r="L71" s="19">
        <f t="shared" si="7"/>
        <v>0</v>
      </c>
      <c r="M71" s="49">
        <f t="shared" si="12"/>
        <v>0</v>
      </c>
      <c r="N71" s="19">
        <f t="shared" si="8"/>
        <v>0</v>
      </c>
      <c r="O71" s="49">
        <f t="shared" si="13"/>
        <v>0</v>
      </c>
      <c r="P71" s="17"/>
      <c r="Q71" s="13">
        <f>'Random Decades'!Q71</f>
        <v>4.2757706330792011E-2</v>
      </c>
      <c r="R71" s="19">
        <f t="shared" si="9"/>
        <v>0</v>
      </c>
      <c r="S71" s="49">
        <f t="shared" si="10"/>
        <v>0</v>
      </c>
      <c r="T71" s="50">
        <f t="shared" si="14"/>
        <v>0</v>
      </c>
      <c r="V71" s="91"/>
      <c r="W71" s="92"/>
      <c r="Y71" s="13">
        <f t="shared" ca="1" si="17"/>
        <v>3.2283600586466302E-2</v>
      </c>
      <c r="Z71" s="13">
        <f t="shared" ca="1" si="27"/>
        <v>0.33968326830387885</v>
      </c>
      <c r="AA71" s="13">
        <f t="shared" ca="1" si="18"/>
        <v>0.14939787766781909</v>
      </c>
      <c r="AB71" s="13">
        <f t="shared" ca="1" si="30"/>
        <v>0.10891202379590426</v>
      </c>
      <c r="AD71" s="13"/>
      <c r="AE71">
        <f t="shared" si="33"/>
        <v>1969</v>
      </c>
      <c r="AF71" s="13">
        <v>-0.15193897012078827</v>
      </c>
      <c r="AG71" s="76">
        <f t="shared" si="32"/>
        <v>15.629759812536626</v>
      </c>
      <c r="AH71" s="13">
        <f>POWER(AG$120/AG70,1/ROWS(AG70:AG$119))-1</f>
        <v>6.625173193073941E-2</v>
      </c>
    </row>
    <row r="72" spans="1:34" x14ac:dyDescent="0.45">
      <c r="A72" s="8">
        <f t="shared" si="31"/>
        <v>124</v>
      </c>
      <c r="B72" s="8">
        <f t="shared" si="31"/>
        <v>2088</v>
      </c>
      <c r="C72" s="8"/>
      <c r="D72" s="14">
        <f t="shared" si="23"/>
        <v>371586.98440720397</v>
      </c>
      <c r="E72" s="17">
        <f t="shared" si="21"/>
        <v>144489.61468439733</v>
      </c>
      <c r="F72" s="17">
        <f t="shared" si="6"/>
        <v>227097.36972280664</v>
      </c>
      <c r="H72" s="17">
        <f t="shared" si="4"/>
        <v>474837.89035341644</v>
      </c>
      <c r="I72" s="17">
        <f t="shared" si="5"/>
        <v>767023.6109373112</v>
      </c>
      <c r="K72" s="49">
        <f t="shared" si="11"/>
        <v>0</v>
      </c>
      <c r="L72" s="19">
        <f t="shared" si="7"/>
        <v>0</v>
      </c>
      <c r="M72" s="49">
        <f t="shared" si="12"/>
        <v>0</v>
      </c>
      <c r="N72" s="19">
        <f t="shared" si="8"/>
        <v>0</v>
      </c>
      <c r="O72" s="49">
        <f t="shared" si="13"/>
        <v>0</v>
      </c>
      <c r="P72" s="17"/>
      <c r="Q72" s="13">
        <f>'Random Decades'!Q72</f>
        <v>-0.15193897012078827</v>
      </c>
      <c r="R72" s="19">
        <f t="shared" si="9"/>
        <v>0</v>
      </c>
      <c r="S72" s="49">
        <f t="shared" si="10"/>
        <v>0</v>
      </c>
      <c r="T72" s="50">
        <f t="shared" si="14"/>
        <v>0</v>
      </c>
      <c r="V72" s="91"/>
      <c r="W72" s="92"/>
      <c r="Y72" s="13">
        <f t="shared" ca="1" si="17"/>
        <v>2.6130188996047833E-2</v>
      </c>
      <c r="Z72" s="13">
        <f t="shared" ca="1" si="27"/>
        <v>0.1639540860030837</v>
      </c>
      <c r="AA72" s="13">
        <f t="shared" ca="1" si="18"/>
        <v>-2.1523178807946852E-2</v>
      </c>
      <c r="AB72" s="13">
        <f t="shared" ca="1" si="30"/>
        <v>-0.18941504178272972</v>
      </c>
      <c r="AD72" s="13"/>
      <c r="AE72">
        <f t="shared" si="33"/>
        <v>1970</v>
      </c>
      <c r="AF72" s="13">
        <v>4.8100949525237358E-2</v>
      </c>
      <c r="AG72" s="76">
        <f t="shared" si="32"/>
        <v>16.381566100371035</v>
      </c>
      <c r="AH72" s="13">
        <f>POWER(AG$120/AG71,1/ROWS(AG71:AG$119))-1</f>
        <v>7.1245442346399734E-2</v>
      </c>
    </row>
    <row r="73" spans="1:34" x14ac:dyDescent="0.45">
      <c r="A73" s="8">
        <f t="shared" si="31"/>
        <v>125</v>
      </c>
      <c r="B73" s="8">
        <f t="shared" si="31"/>
        <v>2089</v>
      </c>
      <c r="C73" s="8"/>
      <c r="D73" s="14">
        <f t="shared" si="23"/>
        <v>382734.59393942013</v>
      </c>
      <c r="E73" s="17">
        <f t="shared" si="21"/>
        <v>148824.30312492925</v>
      </c>
      <c r="F73" s="17">
        <f t="shared" si="6"/>
        <v>233910.29081449087</v>
      </c>
      <c r="H73" s="17">
        <f t="shared" si="4"/>
        <v>489083.027064019</v>
      </c>
      <c r="I73" s="17">
        <f t="shared" si="5"/>
        <v>790034.31926543056</v>
      </c>
      <c r="K73" s="49">
        <f t="shared" si="11"/>
        <v>0</v>
      </c>
      <c r="L73" s="19">
        <f t="shared" si="7"/>
        <v>0</v>
      </c>
      <c r="M73" s="49">
        <f t="shared" si="12"/>
        <v>0</v>
      </c>
      <c r="N73" s="19">
        <f t="shared" si="8"/>
        <v>0</v>
      </c>
      <c r="O73" s="49">
        <f t="shared" si="13"/>
        <v>0</v>
      </c>
      <c r="P73" s="17"/>
      <c r="Q73" s="13">
        <f>'Random Decades'!Q73</f>
        <v>-0.16578431372549018</v>
      </c>
      <c r="R73" s="19">
        <f t="shared" si="9"/>
        <v>0</v>
      </c>
      <c r="S73" s="49">
        <f t="shared" si="10"/>
        <v>0</v>
      </c>
      <c r="T73" s="50">
        <f t="shared" si="14"/>
        <v>0</v>
      </c>
      <c r="V73" s="91"/>
      <c r="W73" s="92"/>
      <c r="Y73" s="13">
        <f t="shared" ca="1" si="17"/>
        <v>-3.5368516719574375E-2</v>
      </c>
      <c r="Z73" s="13">
        <f t="shared" ca="1" si="27"/>
        <v>-9.346482190167793E-2</v>
      </c>
      <c r="AA73" s="13">
        <f t="shared" ca="1" si="18"/>
        <v>0.12859560067681874</v>
      </c>
      <c r="AB73" s="13">
        <f t="shared" ca="1" si="30"/>
        <v>0.15196639938907985</v>
      </c>
      <c r="AD73" s="13"/>
      <c r="AE73">
        <f>AE72+1</f>
        <v>1971</v>
      </c>
      <c r="AF73" s="13">
        <v>6.1151507927047488E-2</v>
      </c>
      <c r="AG73" s="76">
        <f>AG72*(1+AF73)</f>
        <v>17.383323569615328</v>
      </c>
      <c r="AH73" s="13">
        <f>POWER(AG$120/AG72,1/ROWS(AG72:AG$119))-1</f>
        <v>7.1733015235611042E-2</v>
      </c>
    </row>
    <row r="74" spans="1:34" x14ac:dyDescent="0.45">
      <c r="A74" s="8"/>
      <c r="B74" s="8"/>
      <c r="C74" s="8"/>
      <c r="D74" s="14">
        <f t="shared" si="23"/>
        <v>394216.63175760274</v>
      </c>
      <c r="E74" s="17">
        <f t="shared" si="21"/>
        <v>153289.03221867714</v>
      </c>
      <c r="F74" s="17">
        <f t="shared" si="6"/>
        <v>240927.5995389256</v>
      </c>
      <c r="H74" s="17"/>
      <c r="I74" s="17"/>
      <c r="K74" s="49"/>
      <c r="L74" s="19"/>
      <c r="M74" s="49"/>
      <c r="N74" s="19"/>
      <c r="O74" s="49"/>
      <c r="P74" s="17"/>
      <c r="Q74" s="13">
        <f>'Random Decades'!Q74</f>
        <v>-0.27582559642731219</v>
      </c>
      <c r="R74" s="19"/>
      <c r="S74" s="49"/>
      <c r="T74" s="50">
        <f t="shared" si="14"/>
        <v>0</v>
      </c>
      <c r="V74" s="91"/>
      <c r="W74" s="92"/>
      <c r="Y74" s="13">
        <f t="shared" ca="1" si="17"/>
        <v>3.667257160757386E-2</v>
      </c>
      <c r="Z74" s="13">
        <f t="shared" ref="Z74:Z79" ca="1" si="34">OFFSET($AF$2,$Z$13+ROW($A89)-1901,0,1,1)</f>
        <v>0.26957484091118689</v>
      </c>
      <c r="AA74" s="13">
        <f t="shared" ca="1" si="18"/>
        <v>0.26014734908444237</v>
      </c>
      <c r="AB74" s="13">
        <f t="shared" ref="AB74:AB79" ca="1" si="35">OFFSET($AF$2,$AC$74+ROW($A1)-1901,0,1,1)</f>
        <v>4.1750820499873775E-2</v>
      </c>
      <c r="AC74" s="9">
        <f ca="1">RANDBETWEEN(1945, 2009)</f>
        <v>1992</v>
      </c>
      <c r="AD74" s="13"/>
      <c r="AE74">
        <f t="shared" si="33"/>
        <v>1972</v>
      </c>
      <c r="AF74" s="13">
        <v>0.1458099303527296</v>
      </c>
      <c r="AG74" s="76">
        <f t="shared" si="32"/>
        <v>19.917984768599901</v>
      </c>
      <c r="AH74" s="13">
        <f>POWER(AG$120/AG73,1/ROWS(AG73:AG$119))-1</f>
        <v>7.1959296369993986E-2</v>
      </c>
    </row>
    <row r="75" spans="1:34" x14ac:dyDescent="0.45">
      <c r="A75" s="8"/>
      <c r="B75" s="8"/>
      <c r="C75" s="8"/>
      <c r="D75" s="14">
        <f t="shared" si="23"/>
        <v>406043.13071033085</v>
      </c>
      <c r="E75" s="17">
        <f t="shared" si="21"/>
        <v>157887.70318523745</v>
      </c>
      <c r="F75" s="17">
        <f t="shared" si="6"/>
        <v>248155.4275250934</v>
      </c>
      <c r="H75" s="17"/>
      <c r="I75" s="17"/>
      <c r="K75" s="49"/>
      <c r="L75" s="19"/>
      <c r="M75" s="49"/>
      <c r="N75" s="19"/>
      <c r="O75" s="49"/>
      <c r="P75" s="17"/>
      <c r="Q75" s="13">
        <f>'Random Decades'!Q75</f>
        <v>0.38331710483609194</v>
      </c>
      <c r="R75" s="19"/>
      <c r="S75" s="49"/>
      <c r="T75" s="50">
        <f t="shared" si="14"/>
        <v>0</v>
      </c>
      <c r="V75" s="91"/>
      <c r="W75" s="92"/>
      <c r="Y75" s="13">
        <f t="shared" ca="1" si="17"/>
        <v>3.5091150707414621E-2</v>
      </c>
      <c r="Z75" s="13">
        <f t="shared" ca="1" si="34"/>
        <v>-4.3404038936510236E-2</v>
      </c>
      <c r="AA75" s="13">
        <f t="shared" ca="1" si="18"/>
        <v>-0.27582559642731219</v>
      </c>
      <c r="AB75" s="13">
        <f t="shared" ca="1" si="35"/>
        <v>0.13722698494441254</v>
      </c>
      <c r="AD75" s="13"/>
      <c r="AE75">
        <f t="shared" si="33"/>
        <v>1973</v>
      </c>
      <c r="AF75" s="13">
        <v>-0.16578431372549018</v>
      </c>
      <c r="AG75" s="76">
        <f t="shared" si="32"/>
        <v>16.615895332942799</v>
      </c>
      <c r="AH75" s="13">
        <f>POWER(AG$120/AG74,1/ROWS(AG74:AG$119))-1</f>
        <v>7.0407858209651231E-2</v>
      </c>
    </row>
    <row r="76" spans="1:34" x14ac:dyDescent="0.45">
      <c r="A76" s="8"/>
      <c r="B76" s="8"/>
      <c r="C76" s="8"/>
      <c r="D76" s="14">
        <f t="shared" si="23"/>
        <v>418224.42463164078</v>
      </c>
      <c r="E76" s="17">
        <f t="shared" si="21"/>
        <v>162624.33428079457</v>
      </c>
      <c r="F76" s="17">
        <f t="shared" si="6"/>
        <v>255600.09035084621</v>
      </c>
      <c r="H76" s="17"/>
      <c r="I76" s="17"/>
      <c r="K76" s="49"/>
      <c r="L76" s="19"/>
      <c r="M76" s="49"/>
      <c r="N76" s="19"/>
      <c r="O76" s="49"/>
      <c r="P76" s="17"/>
      <c r="Q76" s="13">
        <f>'Random Decades'!Q76</f>
        <v>0.17867198498357584</v>
      </c>
      <c r="R76" s="19"/>
      <c r="S76" s="49"/>
      <c r="T76" s="50">
        <f t="shared" si="14"/>
        <v>0</v>
      </c>
      <c r="V76" s="91"/>
      <c r="W76" s="92"/>
      <c r="Y76" s="13">
        <f t="shared" ca="1" si="17"/>
        <v>5.938486597356301E-2</v>
      </c>
      <c r="Z76" s="13">
        <f t="shared" ca="1" si="34"/>
        <v>0.20317424156130182</v>
      </c>
      <c r="AA76" s="13">
        <f t="shared" ca="1" si="18"/>
        <v>-0.33836997165430316</v>
      </c>
      <c r="AB76" s="13">
        <f t="shared" ca="1" si="35"/>
        <v>2.1389946991289488E-2</v>
      </c>
      <c r="AD76" s="13"/>
      <c r="AE76">
        <f t="shared" si="33"/>
        <v>1974</v>
      </c>
      <c r="AF76" s="13">
        <v>-0.27582559642731219</v>
      </c>
      <c r="AG76" s="76">
        <f t="shared" si="32"/>
        <v>12.032806092560058</v>
      </c>
      <c r="AH76" s="13">
        <f>POWER(AG$120/AG75,1/ROWS(AG75:AG$119))-1</f>
        <v>7.6354447222185762E-2</v>
      </c>
    </row>
    <row r="77" spans="1:34" x14ac:dyDescent="0.45">
      <c r="A77" s="8"/>
      <c r="B77" s="8"/>
      <c r="C77" s="8"/>
      <c r="D77" s="14">
        <f t="shared" si="23"/>
        <v>430771.15737059002</v>
      </c>
      <c r="E77" s="17">
        <f t="shared" si="21"/>
        <v>167503.0643092184</v>
      </c>
      <c r="F77" s="17">
        <f t="shared" ref="F77:F78" si="36">D77-E77</f>
        <v>263268.09306137159</v>
      </c>
      <c r="H77" s="17"/>
      <c r="I77" s="17"/>
      <c r="K77" s="49"/>
      <c r="L77" s="19"/>
      <c r="M77" s="49"/>
      <c r="N77" s="19"/>
      <c r="O77" s="49"/>
      <c r="P77" s="17"/>
      <c r="Q77" s="13">
        <f>'Random Decades'!Q77</f>
        <v>-0.17268836468597593</v>
      </c>
      <c r="R77" s="19"/>
      <c r="S77" s="49"/>
      <c r="T77" s="50">
        <f t="shared" si="14"/>
        <v>0</v>
      </c>
      <c r="V77" s="91"/>
      <c r="W77" s="92"/>
      <c r="Y77" s="13">
        <f t="shared" ca="1" si="17"/>
        <v>-7.6738612041742552E-2</v>
      </c>
      <c r="Z77" s="13">
        <f t="shared" ca="1" si="34"/>
        <v>4.1750820499873775E-2</v>
      </c>
      <c r="AA77" s="13">
        <f t="shared" ca="1" si="18"/>
        <v>6.1151507927047488E-2</v>
      </c>
      <c r="AB77" s="13">
        <f t="shared" ca="1" si="35"/>
        <v>0.33452430627999163</v>
      </c>
      <c r="AD77" s="13"/>
      <c r="AE77">
        <f t="shared" si="33"/>
        <v>1975</v>
      </c>
      <c r="AF77" s="13">
        <v>0.38331710483609194</v>
      </c>
      <c r="AG77" s="76">
        <f t="shared" si="32"/>
        <v>16.645186487014268</v>
      </c>
      <c r="AH77" s="13">
        <f>POWER(AG$120/AG76,1/ROWS(AG76:AG$119))-1</f>
        <v>8.6092836079891821E-2</v>
      </c>
    </row>
    <row r="78" spans="1:34" x14ac:dyDescent="0.45">
      <c r="A78" s="8"/>
      <c r="B78" s="8"/>
      <c r="C78" s="8"/>
      <c r="D78" s="14">
        <f t="shared" si="23"/>
        <v>443694.29209170776</v>
      </c>
      <c r="E78" s="17">
        <f t="shared" si="21"/>
        <v>172528.15623849496</v>
      </c>
      <c r="F78" s="17">
        <f t="shared" si="36"/>
        <v>271166.13585321279</v>
      </c>
      <c r="H78" s="17"/>
      <c r="I78" s="17"/>
      <c r="K78" s="49"/>
      <c r="L78" s="19"/>
      <c r="M78" s="49"/>
      <c r="N78" s="19"/>
      <c r="O78" s="49"/>
      <c r="P78" s="17"/>
      <c r="Q78" s="13">
        <f>'Random Decades'!Q78</f>
        <v>-3.1520692974013498E-2</v>
      </c>
      <c r="R78" s="19"/>
      <c r="S78" s="49"/>
      <c r="T78" s="50">
        <f t="shared" ref="T78:T85" si="37">K78/(MAX(S77,0.001))</f>
        <v>0</v>
      </c>
      <c r="V78" s="91"/>
      <c r="W78" s="92"/>
      <c r="Y78" s="13">
        <f t="shared" ca="1" si="17"/>
        <v>1.5765241305548256E-2</v>
      </c>
      <c r="Z78" s="13">
        <f t="shared" ca="1" si="34"/>
        <v>0.13722698494441254</v>
      </c>
      <c r="AA78" s="13">
        <f t="shared" ca="1" si="18"/>
        <v>-2.2332852869904052E-2</v>
      </c>
      <c r="AB78" s="13">
        <f t="shared" ca="1" si="35"/>
        <v>0.26014734908444237</v>
      </c>
      <c r="AD78" s="13"/>
      <c r="AE78">
        <f t="shared" si="33"/>
        <v>1976</v>
      </c>
      <c r="AF78" s="13">
        <v>0.17867198498357584</v>
      </c>
      <c r="AG78" s="76">
        <f t="shared" si="32"/>
        <v>19.619214997070902</v>
      </c>
      <c r="AH78" s="13">
        <f>POWER(AG$120/AG77,1/ROWS(AG77:AG$119))-1</f>
        <v>8.0000146109300063E-2</v>
      </c>
    </row>
    <row r="79" spans="1:34" x14ac:dyDescent="0.45">
      <c r="A79" s="8"/>
      <c r="B79" s="8"/>
      <c r="C79" s="8"/>
      <c r="D79" s="14"/>
      <c r="E79" s="17"/>
      <c r="F79" s="17"/>
      <c r="H79" s="17"/>
      <c r="I79" s="17"/>
      <c r="K79" s="49"/>
      <c r="L79" s="19"/>
      <c r="M79" s="49"/>
      <c r="N79" s="19"/>
      <c r="O79" s="49"/>
      <c r="P79" s="17"/>
      <c r="Q79" s="13"/>
      <c r="R79" s="19"/>
      <c r="S79" s="49"/>
      <c r="T79" s="50">
        <f t="shared" si="37"/>
        <v>0</v>
      </c>
      <c r="V79" s="91"/>
      <c r="W79" s="92"/>
      <c r="Y79" s="13">
        <f t="shared" ref="Y79" ca="1" si="38">_xlfn.NORM.INV(RAND(), 0,0.04775)</f>
        <v>-9.6230085983018184E-3</v>
      </c>
      <c r="Z79" s="13">
        <f t="shared" ca="1" si="34"/>
        <v>2.1389946991289488E-2</v>
      </c>
      <c r="AA79" s="13">
        <f t="shared" ref="AA79" ca="1" si="39">OFFSET($AF$3,RANDBETWEEN(1945,2018)-1901,0,1,1)</f>
        <v>4.8100949525237358E-2</v>
      </c>
      <c r="AB79" s="13">
        <f t="shared" ca="1" si="35"/>
        <v>0.22641626475195009</v>
      </c>
      <c r="AD79" s="13"/>
      <c r="AE79">
        <f t="shared" si="33"/>
        <v>1977</v>
      </c>
      <c r="AF79" s="13">
        <v>-0.17268836468597593</v>
      </c>
      <c r="AG79" s="76">
        <f t="shared" si="32"/>
        <v>16.231204842804154</v>
      </c>
      <c r="AH79" s="13">
        <f>POWER(AG$120/AG78,1/ROWS(AG78:AG$119))-1</f>
        <v>7.7754356244269518E-2</v>
      </c>
    </row>
    <row r="80" spans="1:34" x14ac:dyDescent="0.45">
      <c r="A80" s="8"/>
      <c r="B80" s="8"/>
      <c r="C80" s="8"/>
      <c r="D80" s="14"/>
      <c r="E80" s="17"/>
      <c r="F80" s="17"/>
      <c r="H80" s="17"/>
      <c r="I80" s="17"/>
      <c r="K80" s="49"/>
      <c r="L80" s="19"/>
      <c r="M80" s="49"/>
      <c r="N80" s="19"/>
      <c r="O80" s="49"/>
      <c r="P80" s="17"/>
      <c r="Q80" s="13"/>
      <c r="R80" s="19"/>
      <c r="S80" s="49"/>
      <c r="T80" s="50">
        <f t="shared" si="37"/>
        <v>0</v>
      </c>
      <c r="V80" s="91"/>
      <c r="W80" s="92"/>
      <c r="Z80" s="13"/>
      <c r="AA80" s="13"/>
      <c r="AB80" s="13"/>
      <c r="AC80" s="77"/>
      <c r="AD80" s="13"/>
      <c r="AE80">
        <f t="shared" si="33"/>
        <v>1978</v>
      </c>
      <c r="AF80" s="13">
        <v>-3.1520692974013498E-2</v>
      </c>
      <c r="AG80" s="76">
        <f t="shared" si="32"/>
        <v>15.719586018355804</v>
      </c>
      <c r="AH80" s="13">
        <f>POWER(AG$120/AG79,1/ROWS(AG79:AG$119))-1</f>
        <v>8.4728428851061466E-2</v>
      </c>
    </row>
    <row r="81" spans="1:34" x14ac:dyDescent="0.45">
      <c r="A81" s="8"/>
      <c r="B81" s="8"/>
      <c r="C81" s="8"/>
      <c r="D81" s="14"/>
      <c r="E81" s="17"/>
      <c r="F81" s="17"/>
      <c r="H81" s="17"/>
      <c r="I81" s="17"/>
      <c r="K81" s="49"/>
      <c r="L81" s="19"/>
      <c r="M81" s="49"/>
      <c r="N81" s="19"/>
      <c r="O81" s="49"/>
      <c r="P81" s="17"/>
      <c r="Q81" s="13"/>
      <c r="R81" s="19"/>
      <c r="S81" s="49"/>
      <c r="T81" s="50">
        <f t="shared" si="37"/>
        <v>0</v>
      </c>
      <c r="V81" s="91"/>
      <c r="W81" s="92"/>
      <c r="Z81" s="13"/>
      <c r="AA81" s="13"/>
      <c r="AB81" s="13"/>
      <c r="AC81" s="77"/>
      <c r="AD81" s="13"/>
      <c r="AE81">
        <f t="shared" si="33"/>
        <v>1979</v>
      </c>
      <c r="AF81" s="13">
        <v>4.1863354037267042E-2</v>
      </c>
      <c r="AG81" s="76">
        <f t="shared" si="32"/>
        <v>16.377660613161506</v>
      </c>
      <c r="AH81" s="13">
        <f>POWER(AG$120/AG80,1/ROWS(AG80:AG$119))-1</f>
        <v>8.7806850134895864E-2</v>
      </c>
    </row>
    <row r="82" spans="1:34" x14ac:dyDescent="0.45">
      <c r="A82" s="8"/>
      <c r="B82" s="8"/>
      <c r="C82" s="8"/>
      <c r="D82" s="14"/>
      <c r="E82" s="17"/>
      <c r="F82" s="17"/>
      <c r="H82" s="17"/>
      <c r="I82" s="17"/>
      <c r="K82" s="49"/>
      <c r="L82" s="19"/>
      <c r="M82" s="49"/>
      <c r="N82" s="19"/>
      <c r="O82" s="49"/>
      <c r="P82" s="17"/>
      <c r="Q82" s="13"/>
      <c r="R82" s="19"/>
      <c r="S82" s="49"/>
      <c r="T82" s="50">
        <f t="shared" si="37"/>
        <v>0</v>
      </c>
      <c r="V82" s="91"/>
      <c r="W82" s="92"/>
      <c r="Z82" s="13"/>
      <c r="AA82" s="13"/>
      <c r="AB82" s="13"/>
      <c r="AC82" s="77"/>
      <c r="AD82" s="13"/>
      <c r="AE82">
        <f t="shared" si="33"/>
        <v>1980</v>
      </c>
      <c r="AF82" s="13">
        <v>0.14939787766781909</v>
      </c>
      <c r="AG82" s="76">
        <f t="shared" si="32"/>
        <v>18.824448349931668</v>
      </c>
      <c r="AH82" s="13">
        <f>POWER(AG$120/AG81,1/ROWS(AG81:AG$119))-1</f>
        <v>8.9011155279450138E-2</v>
      </c>
    </row>
    <row r="83" spans="1:34" x14ac:dyDescent="0.45">
      <c r="A83" s="8"/>
      <c r="B83" s="8"/>
      <c r="C83" s="8"/>
      <c r="D83" s="14"/>
      <c r="E83" s="17"/>
      <c r="F83" s="17"/>
      <c r="H83" s="17"/>
      <c r="I83" s="17"/>
      <c r="K83" s="49"/>
      <c r="L83" s="19"/>
      <c r="M83" s="49"/>
      <c r="N83" s="19"/>
      <c r="O83" s="49"/>
      <c r="P83" s="17"/>
      <c r="Q83" s="13"/>
      <c r="R83" s="19">
        <f t="shared" ref="R83:R85" si="40">(R82-O83)*(1+W$8+Q83)</f>
        <v>0</v>
      </c>
      <c r="S83" s="49">
        <f t="shared" ref="S83:S85" si="41">L83+N83+R83</f>
        <v>0</v>
      </c>
      <c r="T83" s="50">
        <f t="shared" si="37"/>
        <v>0</v>
      </c>
      <c r="V83" s="93"/>
      <c r="W83" s="94"/>
      <c r="Z83" s="13"/>
      <c r="AA83" s="13"/>
      <c r="AB83" s="13"/>
      <c r="AC83" s="77"/>
      <c r="AD83" s="13"/>
      <c r="AE83">
        <f t="shared" si="33"/>
        <v>1981</v>
      </c>
      <c r="AF83" s="13">
        <v>-9.2323651452282163E-2</v>
      </c>
      <c r="AG83" s="76">
        <f t="shared" si="32"/>
        <v>17.08650654169109</v>
      </c>
      <c r="AH83" s="13">
        <f>POWER(AG$120/AG82,1/ROWS(AG82:AG$119))-1</f>
        <v>8.746562411069525E-2</v>
      </c>
    </row>
    <row r="84" spans="1:34" x14ac:dyDescent="0.45">
      <c r="A84" s="8"/>
      <c r="B84" s="8"/>
      <c r="C84" s="8"/>
      <c r="D84" s="14"/>
      <c r="E84" s="17"/>
      <c r="F84" s="17"/>
      <c r="H84" s="17"/>
      <c r="I84" s="17"/>
      <c r="K84" s="49"/>
      <c r="L84" s="19"/>
      <c r="M84" s="49"/>
      <c r="N84" s="19"/>
      <c r="O84" s="49"/>
      <c r="P84" s="17"/>
      <c r="Q84" s="13"/>
      <c r="R84" s="19">
        <f t="shared" si="40"/>
        <v>0</v>
      </c>
      <c r="S84" s="49">
        <f t="shared" si="41"/>
        <v>0</v>
      </c>
      <c r="T84" s="50">
        <f t="shared" si="37"/>
        <v>0</v>
      </c>
      <c r="Z84" s="13"/>
      <c r="AA84" s="13"/>
      <c r="AB84" s="13"/>
      <c r="AC84" s="77"/>
      <c r="AD84" s="13"/>
      <c r="AE84">
        <f t="shared" si="33"/>
        <v>1982</v>
      </c>
      <c r="AF84" s="13">
        <v>0.19599999999999995</v>
      </c>
      <c r="AG84" s="76">
        <f t="shared" si="32"/>
        <v>20.435461823862543</v>
      </c>
      <c r="AH84" s="13">
        <f>POWER(AG$120/AG83,1/ROWS(AG83:AG$119))-1</f>
        <v>9.2790071400729923E-2</v>
      </c>
    </row>
    <row r="85" spans="1:34" x14ac:dyDescent="0.45">
      <c r="A85" s="8"/>
      <c r="B85" s="8"/>
      <c r="C85" s="8"/>
      <c r="D85" s="14"/>
      <c r="E85" s="17"/>
      <c r="F85" s="17"/>
      <c r="H85" s="17"/>
      <c r="I85" s="17"/>
      <c r="K85" s="49"/>
      <c r="L85" s="19"/>
      <c r="M85" s="49"/>
      <c r="N85" s="19"/>
      <c r="O85" s="49"/>
      <c r="P85" s="17"/>
      <c r="Q85" s="13"/>
      <c r="R85" s="19">
        <f t="shared" si="40"/>
        <v>0</v>
      </c>
      <c r="S85" s="49">
        <f t="shared" si="41"/>
        <v>0</v>
      </c>
      <c r="T85" s="50">
        <f t="shared" si="37"/>
        <v>0</v>
      </c>
      <c r="Z85" s="13"/>
      <c r="AA85" s="13"/>
      <c r="AB85" s="13"/>
      <c r="AC85" s="77"/>
      <c r="AD85" s="13"/>
      <c r="AE85">
        <f t="shared" si="33"/>
        <v>1983</v>
      </c>
      <c r="AF85" s="13">
        <v>0.20267558528428076</v>
      </c>
      <c r="AG85" s="76">
        <f t="shared" si="32"/>
        <v>24.577231009568457</v>
      </c>
      <c r="AH85" s="13">
        <f>POWER(AG$120/AG84,1/ROWS(AG84:AG$119))-1</f>
        <v>9.0053982975975222E-2</v>
      </c>
    </row>
    <row r="86" spans="1:34" x14ac:dyDescent="0.45">
      <c r="Z86" s="13"/>
      <c r="AA86" s="13"/>
      <c r="AB86" s="13"/>
      <c r="AC86" s="77"/>
      <c r="AD86" s="13"/>
      <c r="AE86">
        <f t="shared" si="33"/>
        <v>1984</v>
      </c>
      <c r="AF86" s="13">
        <v>-3.7343079612267571E-2</v>
      </c>
      <c r="AG86" s="76">
        <f t="shared" si="32"/>
        <v>23.65944151532905</v>
      </c>
      <c r="AH86" s="13">
        <f>POWER(AG$120/AG85,1/ROWS(AG85:AG$119))-1</f>
        <v>8.6996115703497967E-2</v>
      </c>
    </row>
    <row r="87" spans="1:34" x14ac:dyDescent="0.45">
      <c r="Z87" s="13"/>
      <c r="AA87" s="13"/>
      <c r="AB87" s="13"/>
      <c r="AC87" s="77"/>
      <c r="AD87" s="13"/>
      <c r="AE87">
        <f t="shared" si="33"/>
        <v>1985</v>
      </c>
      <c r="AF87" s="13">
        <v>0.27657642786398173</v>
      </c>
      <c r="AG87" s="76">
        <f t="shared" si="32"/>
        <v>30.203085334895551</v>
      </c>
      <c r="AH87" s="13">
        <f>POWER(AG$120/AG86,1/ROWS(AG86:AG$119))-1</f>
        <v>9.0886714334046159E-2</v>
      </c>
    </row>
    <row r="88" spans="1:34" x14ac:dyDescent="0.45">
      <c r="Z88" s="13"/>
      <c r="AA88" s="13"/>
      <c r="AB88" s="13"/>
      <c r="AC88" s="77"/>
      <c r="AD88" s="13"/>
      <c r="AE88">
        <f t="shared" si="33"/>
        <v>1986</v>
      </c>
      <c r="AF88" s="13">
        <v>0.22583565009374795</v>
      </c>
      <c r="AG88" s="76">
        <f t="shared" si="32"/>
        <v>37.024018746338633</v>
      </c>
      <c r="AH88" s="13">
        <f>POWER(AG$120/AG87,1/ROWS(AG87:AG$119))-1</f>
        <v>8.5702781695639718E-2</v>
      </c>
    </row>
    <row r="89" spans="1:34" x14ac:dyDescent="0.45">
      <c r="A89" s="88" t="s">
        <v>39</v>
      </c>
      <c r="B89" s="88"/>
      <c r="C89" s="72"/>
      <c r="D89" s="87" t="s">
        <v>40</v>
      </c>
      <c r="E89" s="87"/>
      <c r="F89" s="87"/>
      <c r="G89" s="72"/>
      <c r="H89" s="81" t="s">
        <v>41</v>
      </c>
      <c r="I89" s="82"/>
      <c r="J89" s="72"/>
      <c r="K89" s="99" t="s">
        <v>42</v>
      </c>
      <c r="L89" s="100"/>
      <c r="M89" s="89" t="s">
        <v>43</v>
      </c>
      <c r="N89" s="96"/>
      <c r="O89" s="89" t="s">
        <v>44</v>
      </c>
      <c r="P89" s="96"/>
      <c r="Q89" s="96"/>
      <c r="R89" s="90"/>
      <c r="Z89" s="13"/>
      <c r="AA89" s="13"/>
      <c r="AB89" s="13"/>
      <c r="AC89" s="77"/>
      <c r="AD89" s="13"/>
      <c r="AE89">
        <f t="shared" si="33"/>
        <v>1987</v>
      </c>
      <c r="AF89" s="13">
        <v>2.2573839662447304E-2</v>
      </c>
      <c r="AG89" s="76">
        <f t="shared" si="32"/>
        <v>37.859793009177928</v>
      </c>
      <c r="AH89" s="13">
        <f>POWER(AG$120/AG88,1/ROWS(AG88:AG$119))-1</f>
        <v>8.1591859698369129E-2</v>
      </c>
    </row>
    <row r="90" spans="1:34" x14ac:dyDescent="0.45">
      <c r="A90" s="88"/>
      <c r="B90" s="88"/>
      <c r="D90" s="87"/>
      <c r="E90" s="87"/>
      <c r="F90" s="87"/>
      <c r="H90" s="83"/>
      <c r="I90" s="84"/>
      <c r="K90" s="101"/>
      <c r="L90" s="102"/>
      <c r="M90" s="91"/>
      <c r="N90" s="97"/>
      <c r="O90" s="91"/>
      <c r="P90" s="97"/>
      <c r="Q90" s="97"/>
      <c r="R90" s="92"/>
      <c r="Z90" s="13"/>
      <c r="AA90" s="13"/>
      <c r="AB90" s="13"/>
      <c r="AC90" s="77"/>
      <c r="AD90" s="13"/>
      <c r="AE90">
        <f t="shared" si="33"/>
        <v>1988</v>
      </c>
      <c r="AF90" s="13">
        <v>0.1185269238704354</v>
      </c>
      <c r="AG90" s="76">
        <f t="shared" si="32"/>
        <v>42.347197812927199</v>
      </c>
      <c r="AH90" s="13">
        <f>POWER(AG$120/AG89,1/ROWS(AG89:AG$119))-1</f>
        <v>8.3551351448402311E-2</v>
      </c>
    </row>
    <row r="91" spans="1:34" x14ac:dyDescent="0.45">
      <c r="A91" s="88"/>
      <c r="B91" s="88"/>
      <c r="D91" s="87"/>
      <c r="E91" s="87"/>
      <c r="F91" s="87"/>
      <c r="H91" s="83"/>
      <c r="I91" s="84"/>
      <c r="K91" s="101"/>
      <c r="L91" s="102"/>
      <c r="M91" s="91"/>
      <c r="N91" s="97"/>
      <c r="O91" s="91"/>
      <c r="P91" s="97"/>
      <c r="Q91" s="97"/>
      <c r="R91" s="92"/>
      <c r="Z91" s="13"/>
      <c r="AA91" s="13"/>
      <c r="AB91" s="13"/>
      <c r="AC91" s="77"/>
      <c r="AD91" s="13"/>
      <c r="AE91">
        <f t="shared" si="33"/>
        <v>1989</v>
      </c>
      <c r="AF91" s="13">
        <v>0.26957484091118689</v>
      </c>
      <c r="AG91" s="76">
        <f t="shared" si="32"/>
        <v>53.762936926381613</v>
      </c>
      <c r="AH91" s="13">
        <f>POWER(AG$120/AG90,1/ROWS(AG90:AG$119))-1</f>
        <v>8.2404527079672718E-2</v>
      </c>
    </row>
    <row r="92" spans="1:34" x14ac:dyDescent="0.45">
      <c r="A92" s="88"/>
      <c r="B92" s="88"/>
      <c r="D92" s="87"/>
      <c r="E92" s="87"/>
      <c r="F92" s="87"/>
      <c r="H92" s="83"/>
      <c r="I92" s="84"/>
      <c r="K92" s="101"/>
      <c r="L92" s="102"/>
      <c r="M92" s="91"/>
      <c r="N92" s="97"/>
      <c r="O92" s="91"/>
      <c r="P92" s="97"/>
      <c r="Q92" s="97"/>
      <c r="R92" s="92"/>
      <c r="Z92" s="13"/>
      <c r="AA92" s="13"/>
      <c r="AB92" s="13"/>
      <c r="AC92" s="77"/>
      <c r="AD92" s="13"/>
      <c r="AE92">
        <f t="shared" si="33"/>
        <v>1990</v>
      </c>
      <c r="AF92" s="13">
        <v>-4.3404038936510236E-2</v>
      </c>
      <c r="AG92" s="76">
        <f t="shared" si="32"/>
        <v>51.429408318687798</v>
      </c>
      <c r="AH92" s="13">
        <f>POWER(AG$120/AG91,1/ROWS(AG91:AG$119))-1</f>
        <v>7.6467751476391177E-2</v>
      </c>
    </row>
    <row r="93" spans="1:34" x14ac:dyDescent="0.45">
      <c r="A93" s="88"/>
      <c r="B93" s="88"/>
      <c r="D93" s="87"/>
      <c r="E93" s="87"/>
      <c r="F93" s="87"/>
      <c r="H93" s="83"/>
      <c r="I93" s="84"/>
      <c r="K93" s="101"/>
      <c r="L93" s="102"/>
      <c r="M93" s="91"/>
      <c r="N93" s="97"/>
      <c r="O93" s="91"/>
      <c r="P93" s="97"/>
      <c r="Q93" s="97"/>
      <c r="R93" s="92"/>
      <c r="Z93" s="13"/>
      <c r="AA93" s="13"/>
      <c r="AB93" s="13"/>
      <c r="AC93" s="77"/>
      <c r="AD93" s="13"/>
      <c r="AE93">
        <f t="shared" si="33"/>
        <v>1991</v>
      </c>
      <c r="AF93" s="13">
        <v>0.20317424156130182</v>
      </c>
      <c r="AG93" s="76">
        <f t="shared" si="32"/>
        <v>61.8785393477837</v>
      </c>
      <c r="AH93" s="13">
        <f>POWER(AG$120/AG92,1/ROWS(AG92:AG$119))-1</f>
        <v>8.1016154252450567E-2</v>
      </c>
    </row>
    <row r="94" spans="1:34" x14ac:dyDescent="0.45">
      <c r="A94" s="88"/>
      <c r="B94" s="88"/>
      <c r="D94" s="87"/>
      <c r="E94" s="87"/>
      <c r="F94" s="87"/>
      <c r="H94" s="83"/>
      <c r="I94" s="84"/>
      <c r="K94" s="101"/>
      <c r="L94" s="102"/>
      <c r="M94" s="91"/>
      <c r="N94" s="97"/>
      <c r="O94" s="91"/>
      <c r="P94" s="97"/>
      <c r="Q94" s="97"/>
      <c r="R94" s="92"/>
      <c r="Z94" s="13"/>
      <c r="AA94" s="13"/>
      <c r="AB94" s="13"/>
      <c r="AC94" s="77"/>
      <c r="AD94" s="13"/>
      <c r="AE94">
        <f t="shared" si="33"/>
        <v>1992</v>
      </c>
      <c r="AF94" s="13">
        <v>4.1750820499873775E-2</v>
      </c>
      <c r="AG94" s="76">
        <f t="shared" si="32"/>
        <v>64.462019136887392</v>
      </c>
      <c r="AH94" s="13">
        <f>POWER(AG$120/AG93,1/ROWS(AG93:AG$119))-1</f>
        <v>7.6738140915414865E-2</v>
      </c>
    </row>
    <row r="95" spans="1:34" x14ac:dyDescent="0.45">
      <c r="A95" s="88"/>
      <c r="B95" s="88"/>
      <c r="D95" s="87"/>
      <c r="E95" s="87"/>
      <c r="F95" s="87"/>
      <c r="H95" s="83"/>
      <c r="I95" s="84"/>
      <c r="K95" s="101"/>
      <c r="L95" s="102"/>
      <c r="M95" s="91"/>
      <c r="N95" s="97"/>
      <c r="O95" s="91"/>
      <c r="P95" s="97"/>
      <c r="Q95" s="97"/>
      <c r="R95" s="92"/>
      <c r="Z95" s="13"/>
      <c r="AA95" s="13"/>
      <c r="AB95" s="13"/>
      <c r="AC95" s="77"/>
      <c r="AD95" s="13"/>
      <c r="AE95">
        <f t="shared" si="33"/>
        <v>1993</v>
      </c>
      <c r="AF95" s="13">
        <v>0.13722698494441254</v>
      </c>
      <c r="AG95" s="76">
        <f t="shared" si="32"/>
        <v>73.307947666471478</v>
      </c>
      <c r="AH95" s="13">
        <f>POWER(AG$120/AG94,1/ROWS(AG94:AG$119))-1</f>
        <v>7.8107024860757601E-2</v>
      </c>
    </row>
    <row r="96" spans="1:34" x14ac:dyDescent="0.45">
      <c r="A96" s="88"/>
      <c r="B96" s="88"/>
      <c r="D96" s="87"/>
      <c r="E96" s="87"/>
      <c r="F96" s="87"/>
      <c r="H96" s="83"/>
      <c r="I96" s="84"/>
      <c r="K96" s="101"/>
      <c r="L96" s="102"/>
      <c r="M96" s="91"/>
      <c r="N96" s="97"/>
      <c r="O96" s="91"/>
      <c r="P96" s="97"/>
      <c r="Q96" s="97"/>
      <c r="R96" s="92"/>
      <c r="Z96" s="13"/>
      <c r="AA96" s="13"/>
      <c r="AB96" s="13"/>
      <c r="AC96" s="77"/>
      <c r="AD96" s="13"/>
      <c r="AE96">
        <f t="shared" si="33"/>
        <v>1994</v>
      </c>
      <c r="AF96" s="13">
        <v>2.1389946991289488E-2</v>
      </c>
      <c r="AG96" s="76">
        <f t="shared" si="32"/>
        <v>74.876000781097531</v>
      </c>
      <c r="AH96" s="13">
        <f>POWER(AG$120/AG95,1/ROWS(AG95:AG$119))-1</f>
        <v>7.5807244888601133E-2</v>
      </c>
    </row>
    <row r="97" spans="1:34" x14ac:dyDescent="0.45">
      <c r="A97" s="88"/>
      <c r="B97" s="88"/>
      <c r="D97" s="87"/>
      <c r="E97" s="87"/>
      <c r="F97" s="87"/>
      <c r="H97" s="83"/>
      <c r="I97" s="84"/>
      <c r="K97" s="101"/>
      <c r="L97" s="102"/>
      <c r="M97" s="91"/>
      <c r="N97" s="97"/>
      <c r="O97" s="91"/>
      <c r="P97" s="97"/>
      <c r="Q97" s="97"/>
      <c r="R97" s="92"/>
      <c r="Z97" s="13"/>
      <c r="AA97" s="13"/>
      <c r="AB97" s="13"/>
      <c r="AC97" s="77"/>
      <c r="AD97" s="13"/>
      <c r="AE97">
        <f t="shared" si="33"/>
        <v>1995</v>
      </c>
      <c r="AF97" s="13">
        <v>0.33452430627999163</v>
      </c>
      <c r="AG97" s="76">
        <f t="shared" si="32"/>
        <v>99.92384299941429</v>
      </c>
      <c r="AH97" s="13">
        <f>POWER(AG$120/AG96,1/ROWS(AG96:AG$119))-1</f>
        <v>7.8136505849344839E-2</v>
      </c>
    </row>
    <row r="98" spans="1:34" x14ac:dyDescent="0.45">
      <c r="A98" s="88"/>
      <c r="B98" s="88"/>
      <c r="D98" s="87"/>
      <c r="E98" s="87"/>
      <c r="F98" s="87"/>
      <c r="H98" s="83"/>
      <c r="I98" s="84"/>
      <c r="K98" s="101"/>
      <c r="L98" s="102"/>
      <c r="M98" s="91"/>
      <c r="N98" s="97"/>
      <c r="O98" s="91"/>
      <c r="P98" s="97"/>
      <c r="Q98" s="97"/>
      <c r="R98" s="92"/>
      <c r="Z98" s="13"/>
      <c r="AA98" s="13"/>
      <c r="AB98" s="13"/>
      <c r="AC98" s="77"/>
      <c r="AD98" s="13"/>
      <c r="AE98">
        <f t="shared" si="33"/>
        <v>1996</v>
      </c>
      <c r="AF98" s="13">
        <v>0.26014734908444237</v>
      </c>
      <c r="AG98" s="76">
        <f t="shared" si="32"/>
        <v>125.91876586604194</v>
      </c>
      <c r="AH98" s="13">
        <f>POWER(AG$120/AG97,1/ROWS(AG97:AG$119))-1</f>
        <v>6.8182286132220771E-2</v>
      </c>
    </row>
    <row r="99" spans="1:34" x14ac:dyDescent="0.45">
      <c r="A99" s="88"/>
      <c r="B99" s="88"/>
      <c r="D99" s="87"/>
      <c r="E99" s="87"/>
      <c r="F99" s="87"/>
      <c r="H99" s="83"/>
      <c r="I99" s="84"/>
      <c r="K99" s="101"/>
      <c r="L99" s="102"/>
      <c r="M99" s="91"/>
      <c r="N99" s="97"/>
      <c r="O99" s="91"/>
      <c r="P99" s="97"/>
      <c r="Q99" s="97"/>
      <c r="R99" s="92"/>
      <c r="Z99" s="13"/>
      <c r="AA99" s="13"/>
      <c r="AB99" s="13"/>
      <c r="AC99" s="77"/>
      <c r="AD99" s="13"/>
      <c r="AE99">
        <f t="shared" si="33"/>
        <v>1997</v>
      </c>
      <c r="AF99" s="13">
        <v>0.22641626475195009</v>
      </c>
      <c r="AG99" s="76">
        <f t="shared" si="32"/>
        <v>154.42882249560651</v>
      </c>
      <c r="AH99" s="13">
        <f>POWER(AG$120/AG98,1/ROWS(AG98:AG$119))-1</f>
        <v>6.0187863028013489E-2</v>
      </c>
    </row>
    <row r="100" spans="1:34" x14ac:dyDescent="0.45">
      <c r="A100" s="88"/>
      <c r="B100" s="88"/>
      <c r="D100" s="87"/>
      <c r="E100" s="87"/>
      <c r="F100" s="87"/>
      <c r="H100" s="83"/>
      <c r="I100" s="84"/>
      <c r="K100" s="101"/>
      <c r="L100" s="102"/>
      <c r="M100" s="91"/>
      <c r="N100" s="97"/>
      <c r="O100" s="91"/>
      <c r="P100" s="97"/>
      <c r="Q100" s="97"/>
      <c r="R100" s="92"/>
      <c r="Z100" s="13"/>
      <c r="AA100" s="13"/>
      <c r="AB100" s="13"/>
      <c r="AC100" s="77"/>
      <c r="AD100" s="13"/>
      <c r="AE100">
        <f t="shared" si="33"/>
        <v>1998</v>
      </c>
      <c r="AF100" s="13">
        <v>0.16098276494316099</v>
      </c>
      <c r="AG100" s="76">
        <f t="shared" si="32"/>
        <v>179.28920132786587</v>
      </c>
      <c r="AH100" s="13">
        <f>POWER(AG$120/AG99,1/ROWS(AG99:AG$119))-1</f>
        <v>5.286013430376868E-2</v>
      </c>
    </row>
    <row r="101" spans="1:34" x14ac:dyDescent="0.45">
      <c r="A101" s="88"/>
      <c r="B101" s="88"/>
      <c r="D101" s="87"/>
      <c r="E101" s="87"/>
      <c r="F101" s="87"/>
      <c r="H101" s="83"/>
      <c r="I101" s="84"/>
      <c r="K101" s="101"/>
      <c r="L101" s="102"/>
      <c r="M101" s="91"/>
      <c r="N101" s="97"/>
      <c r="O101" s="91"/>
      <c r="P101" s="97"/>
      <c r="Q101" s="97"/>
      <c r="R101" s="92"/>
      <c r="Z101" s="13"/>
      <c r="AA101" s="13"/>
      <c r="AB101" s="13"/>
      <c r="AC101" s="77"/>
      <c r="AD101" s="13"/>
      <c r="AE101">
        <f t="shared" si="33"/>
        <v>1999</v>
      </c>
      <c r="AF101" s="13">
        <v>0.25221643758032553</v>
      </c>
      <c r="AG101" s="76">
        <f t="shared" si="32"/>
        <v>224.50888498340197</v>
      </c>
      <c r="AH101" s="13">
        <f>POWER(AG$120/AG100,1/ROWS(AG100:AG$119))-1</f>
        <v>4.7726496742609648E-2</v>
      </c>
    </row>
    <row r="102" spans="1:34" x14ac:dyDescent="0.45">
      <c r="A102" s="88"/>
      <c r="B102" s="88"/>
      <c r="D102" s="87"/>
      <c r="E102" s="87"/>
      <c r="F102" s="87"/>
      <c r="H102" s="83"/>
      <c r="I102" s="84"/>
      <c r="K102" s="101"/>
      <c r="L102" s="102"/>
      <c r="M102" s="91"/>
      <c r="N102" s="97"/>
      <c r="O102" s="91"/>
      <c r="P102" s="97"/>
      <c r="Q102" s="97"/>
      <c r="R102" s="92"/>
      <c r="Z102" s="13"/>
      <c r="AA102" s="13"/>
      <c r="AB102" s="13"/>
      <c r="AC102" s="77"/>
      <c r="AD102" s="13"/>
      <c r="AE102">
        <f t="shared" si="33"/>
        <v>2000</v>
      </c>
      <c r="AF102" s="13">
        <v>-6.1780796896608758E-2</v>
      </c>
      <c r="AG102" s="76">
        <f t="shared" si="32"/>
        <v>210.63854715875831</v>
      </c>
      <c r="AH102" s="13">
        <f>POWER(AG$120/AG101,1/ROWS(AG101:AG$119))-1</f>
        <v>3.7940806603368182E-2</v>
      </c>
    </row>
    <row r="103" spans="1:34" x14ac:dyDescent="0.45">
      <c r="A103" s="88"/>
      <c r="B103" s="88"/>
      <c r="D103" s="87"/>
      <c r="E103" s="87"/>
      <c r="F103" s="87"/>
      <c r="H103" s="83"/>
      <c r="I103" s="84"/>
      <c r="K103" s="101"/>
      <c r="L103" s="102"/>
      <c r="M103" s="91"/>
      <c r="N103" s="97"/>
      <c r="O103" s="91"/>
      <c r="P103" s="97"/>
      <c r="Q103" s="97"/>
      <c r="R103" s="92"/>
      <c r="Z103" s="13"/>
      <c r="AA103" s="13"/>
      <c r="AB103" s="13"/>
      <c r="AC103" s="77"/>
      <c r="AD103" s="13"/>
      <c r="AE103">
        <f t="shared" si="33"/>
        <v>2001</v>
      </c>
      <c r="AF103" s="13">
        <v>-7.0947825119590524E-2</v>
      </c>
      <c r="AG103" s="76">
        <f t="shared" si="32"/>
        <v>195.69420035149412</v>
      </c>
      <c r="AH103" s="13">
        <f>POWER(AG$120/AG102,1/ROWS(AG102:AG$119))-1</f>
        <v>4.3781782307935391E-2</v>
      </c>
    </row>
    <row r="104" spans="1:34" x14ac:dyDescent="0.45">
      <c r="A104" s="88"/>
      <c r="B104" s="88"/>
      <c r="D104" s="87"/>
      <c r="E104" s="87"/>
      <c r="F104" s="87"/>
      <c r="H104" s="83"/>
      <c r="I104" s="84"/>
      <c r="K104" s="101"/>
      <c r="L104" s="102"/>
      <c r="M104" s="91"/>
      <c r="N104" s="97"/>
      <c r="O104" s="91"/>
      <c r="P104" s="97"/>
      <c r="Q104" s="97"/>
      <c r="R104" s="92"/>
      <c r="Z104" s="13"/>
      <c r="AA104" s="13"/>
      <c r="AB104" s="13"/>
      <c r="AC104" s="77"/>
      <c r="AD104" s="13"/>
      <c r="AE104">
        <f t="shared" si="33"/>
        <v>2002</v>
      </c>
      <c r="AF104" s="13">
        <v>-0.16762660280397157</v>
      </c>
      <c r="AG104" s="76">
        <f t="shared" si="32"/>
        <v>162.89064635813338</v>
      </c>
      <c r="AH104" s="13">
        <f>POWER(AG$120/AG103,1/ROWS(AG103:AG$119))-1</f>
        <v>5.0955664818335134E-2</v>
      </c>
    </row>
    <row r="105" spans="1:34" x14ac:dyDescent="0.45">
      <c r="A105" s="88"/>
      <c r="B105" s="88"/>
      <c r="D105" s="87"/>
      <c r="E105" s="87"/>
      <c r="F105" s="87"/>
      <c r="H105" s="83"/>
      <c r="I105" s="84"/>
      <c r="K105" s="101"/>
      <c r="L105" s="102"/>
      <c r="M105" s="91"/>
      <c r="N105" s="97"/>
      <c r="O105" s="91"/>
      <c r="P105" s="97"/>
      <c r="Q105" s="97"/>
      <c r="R105" s="92"/>
      <c r="Z105" s="13"/>
      <c r="AA105" s="13"/>
      <c r="AB105" s="13"/>
      <c r="AC105" s="77"/>
      <c r="AD105" s="13"/>
      <c r="AE105">
        <f t="shared" si="33"/>
        <v>2003</v>
      </c>
      <c r="AF105" s="13">
        <v>0.25322029387541778</v>
      </c>
      <c r="AG105" s="76">
        <f t="shared" si="32"/>
        <v>204.13786369849666</v>
      </c>
      <c r="AH105" s="13">
        <f>POWER(AG$120/AG104,1/ROWS(AG104:AG$119))-1</f>
        <v>6.6383786069340811E-2</v>
      </c>
    </row>
    <row r="106" spans="1:34" x14ac:dyDescent="0.45">
      <c r="A106" s="88"/>
      <c r="B106" s="88"/>
      <c r="D106" s="87"/>
      <c r="E106" s="87"/>
      <c r="F106" s="87"/>
      <c r="H106" s="83"/>
      <c r="I106" s="84"/>
      <c r="K106" s="101"/>
      <c r="L106" s="102"/>
      <c r="M106" s="91"/>
      <c r="N106" s="97"/>
      <c r="O106" s="91"/>
      <c r="P106" s="97"/>
      <c r="Q106" s="97"/>
      <c r="R106" s="92"/>
      <c r="Z106" s="13"/>
      <c r="AA106" s="13"/>
      <c r="AB106" s="13"/>
      <c r="AC106" s="77"/>
      <c r="AD106" s="13"/>
      <c r="AE106">
        <f t="shared" si="33"/>
        <v>2004</v>
      </c>
      <c r="AF106" s="13">
        <v>3.1481074048919533E-2</v>
      </c>
      <c r="AG106" s="76">
        <f t="shared" si="32"/>
        <v>210.56434290177728</v>
      </c>
      <c r="AH106" s="13">
        <f>POWER(AG$120/AG105,1/ROWS(AG105:AG$119))-1</f>
        <v>5.49679699098371E-2</v>
      </c>
    </row>
    <row r="107" spans="1:34" x14ac:dyDescent="0.45">
      <c r="A107" s="88"/>
      <c r="B107" s="88"/>
      <c r="D107" s="87"/>
      <c r="E107" s="87"/>
      <c r="F107" s="87"/>
      <c r="H107" s="83"/>
      <c r="I107" s="84"/>
      <c r="K107" s="101"/>
      <c r="L107" s="102"/>
      <c r="M107" s="91"/>
      <c r="N107" s="97"/>
      <c r="O107" s="91"/>
      <c r="P107" s="97"/>
      <c r="Q107" s="97"/>
      <c r="R107" s="92"/>
      <c r="Z107" s="13"/>
      <c r="AA107" s="13"/>
      <c r="AB107" s="13"/>
      <c r="AC107" s="77"/>
      <c r="AD107" s="13"/>
      <c r="AE107">
        <f t="shared" si="33"/>
        <v>2005</v>
      </c>
      <c r="AF107" s="13">
        <v>-6.0743763331169154E-3</v>
      </c>
      <c r="AG107" s="76">
        <f t="shared" si="32"/>
        <v>209.2852958406564</v>
      </c>
      <c r="AH107" s="13">
        <f>POWER(AG$120/AG106,1/ROWS(AG106:AG$119))-1</f>
        <v>5.6665926880638873E-2</v>
      </c>
    </row>
    <row r="108" spans="1:34" x14ac:dyDescent="0.45">
      <c r="A108" s="88"/>
      <c r="B108" s="88"/>
      <c r="D108" s="87"/>
      <c r="E108" s="87"/>
      <c r="F108" s="87"/>
      <c r="H108" s="83"/>
      <c r="I108" s="84"/>
      <c r="K108" s="101"/>
      <c r="L108" s="102"/>
      <c r="M108" s="91"/>
      <c r="N108" s="97"/>
      <c r="O108" s="91"/>
      <c r="P108" s="97"/>
      <c r="Q108" s="97"/>
      <c r="R108" s="92"/>
      <c r="Z108" s="13"/>
      <c r="AA108" s="13"/>
      <c r="AB108" s="13"/>
      <c r="AC108" s="77"/>
      <c r="AD108" s="13"/>
      <c r="AE108">
        <f t="shared" si="33"/>
        <v>2006</v>
      </c>
      <c r="AF108" s="13">
        <v>0.16288313505948215</v>
      </c>
      <c r="AG108" s="76">
        <f t="shared" si="32"/>
        <v>243.37434094903372</v>
      </c>
      <c r="AH108" s="13">
        <f>POWER(AG$120/AG107,1/ROWS(AG107:AG$119))-1</f>
        <v>6.1653051556146199E-2</v>
      </c>
    </row>
    <row r="109" spans="1:34" x14ac:dyDescent="0.45">
      <c r="A109" s="88"/>
      <c r="B109" s="88"/>
      <c r="D109" s="87"/>
      <c r="E109" s="87"/>
      <c r="F109" s="87"/>
      <c r="H109" s="83"/>
      <c r="I109" s="84"/>
      <c r="K109" s="101"/>
      <c r="L109" s="102"/>
      <c r="M109" s="91"/>
      <c r="N109" s="97"/>
      <c r="O109" s="91"/>
      <c r="P109" s="97"/>
      <c r="Q109" s="97"/>
      <c r="R109" s="92"/>
      <c r="Z109" s="13"/>
      <c r="AA109" s="13"/>
      <c r="AB109" s="13"/>
      <c r="AC109" s="77"/>
      <c r="AD109" s="13"/>
      <c r="AE109">
        <f t="shared" si="33"/>
        <v>2007</v>
      </c>
      <c r="AF109" s="13">
        <v>6.4317350279221808E-2</v>
      </c>
      <c r="AG109" s="76">
        <f t="shared" si="32"/>
        <v>259.02753368482746</v>
      </c>
      <c r="AH109" s="13">
        <f>POWER(AG$120/AG108,1/ROWS(AG108:AG$119))-1</f>
        <v>5.3626028441053464E-2</v>
      </c>
    </row>
    <row r="110" spans="1:34" x14ac:dyDescent="0.45">
      <c r="A110" s="88"/>
      <c r="B110" s="88"/>
      <c r="D110" s="87"/>
      <c r="E110" s="87"/>
      <c r="F110" s="87"/>
      <c r="H110" s="83"/>
      <c r="I110" s="84"/>
      <c r="K110" s="101"/>
      <c r="L110" s="102"/>
      <c r="M110" s="91"/>
      <c r="N110" s="97"/>
      <c r="O110" s="91"/>
      <c r="P110" s="97"/>
      <c r="Q110" s="97"/>
      <c r="R110" s="92"/>
      <c r="Z110" s="13"/>
      <c r="AA110" s="13"/>
      <c r="AB110" s="13"/>
      <c r="AC110" s="77"/>
      <c r="AD110" s="13"/>
      <c r="AE110">
        <f t="shared" si="33"/>
        <v>2008</v>
      </c>
      <c r="AF110" s="13">
        <v>-0.33836997165430316</v>
      </c>
      <c r="AG110" s="76">
        <f t="shared" si="32"/>
        <v>171.38039445420833</v>
      </c>
      <c r="AH110" s="13">
        <f>POWER(AG$120/AG109,1/ROWS(AG109:AG$119))-1</f>
        <v>5.2659431846203475E-2</v>
      </c>
    </row>
    <row r="111" spans="1:34" x14ac:dyDescent="0.45">
      <c r="A111" s="88"/>
      <c r="B111" s="88"/>
      <c r="D111" s="87"/>
      <c r="E111" s="87"/>
      <c r="F111" s="87"/>
      <c r="H111" s="85"/>
      <c r="I111" s="86"/>
      <c r="K111" s="103"/>
      <c r="L111" s="104"/>
      <c r="M111" s="93"/>
      <c r="N111" s="98"/>
      <c r="O111" s="91"/>
      <c r="P111" s="97"/>
      <c r="Q111" s="97"/>
      <c r="R111" s="92"/>
      <c r="Z111" s="13"/>
      <c r="AA111" s="13"/>
      <c r="AB111" s="13"/>
      <c r="AC111" s="77"/>
      <c r="AD111" s="13"/>
      <c r="AE111">
        <f t="shared" si="33"/>
        <v>2009</v>
      </c>
      <c r="AF111" s="13">
        <v>0.18818785400375337</v>
      </c>
      <c r="AG111" s="76">
        <f t="shared" si="32"/>
        <v>203.63210310486255</v>
      </c>
      <c r="AH111" s="13">
        <f>POWER(AG$120/AG110,1/ROWS(AG110:AG$119))-1</f>
        <v>0.10269436171298607</v>
      </c>
    </row>
    <row r="112" spans="1:34" x14ac:dyDescent="0.45">
      <c r="O112" s="91"/>
      <c r="P112" s="97"/>
      <c r="Q112" s="97"/>
      <c r="R112" s="92"/>
      <c r="Z112" s="13"/>
      <c r="AA112" s="13"/>
      <c r="AB112" s="13"/>
      <c r="AC112" s="77"/>
      <c r="AD112" s="13"/>
      <c r="AE112">
        <f t="shared" si="33"/>
        <v>2010</v>
      </c>
      <c r="AF112" s="13">
        <v>0.11023302646720379</v>
      </c>
      <c r="AG112" s="76">
        <f t="shared" si="32"/>
        <v>226.07908611599325</v>
      </c>
      <c r="AH112" s="13">
        <f>POWER(AG$120/AG111,1/ROWS(AG111:AG$119))-1</f>
        <v>9.3583189491116547E-2</v>
      </c>
    </row>
    <row r="113" spans="15:34" x14ac:dyDescent="0.45">
      <c r="O113" s="93"/>
      <c r="P113" s="98"/>
      <c r="Q113" s="98"/>
      <c r="R113" s="94"/>
      <c r="Z113" s="13"/>
      <c r="AA113" s="13"/>
      <c r="AB113" s="13"/>
      <c r="AC113" s="77"/>
      <c r="AD113" s="13"/>
      <c r="AE113">
        <f t="shared" si="33"/>
        <v>2011</v>
      </c>
      <c r="AF113" s="13">
        <v>5.5283908197876652E-2</v>
      </c>
      <c r="AG113" s="76">
        <f t="shared" si="32"/>
        <v>238.57762155828968</v>
      </c>
      <c r="AH113" s="13">
        <f>POWER(AG$120/AG112,1/ROWS(AG112:AG$119))-1</f>
        <v>9.1519593723819792E-2</v>
      </c>
    </row>
    <row r="114" spans="15:34" x14ac:dyDescent="0.45">
      <c r="Z114" s="13"/>
      <c r="AA114" s="13"/>
      <c r="AB114" s="13"/>
      <c r="AC114" s="77"/>
      <c r="AD114" s="13"/>
      <c r="AE114">
        <f t="shared" si="33"/>
        <v>2012</v>
      </c>
      <c r="AF114" s="13">
        <v>7.2566044283801423E-2</v>
      </c>
      <c r="AG114" s="76">
        <f t="shared" si="32"/>
        <v>255.89025580941254</v>
      </c>
      <c r="AH114" s="13">
        <f>POWER(AG$120/AG113,1/ROWS(AG113:AG$119))-1</f>
        <v>9.6796709825854421E-2</v>
      </c>
    </row>
    <row r="115" spans="15:34" x14ac:dyDescent="0.45">
      <c r="Z115" s="13"/>
      <c r="AA115" s="13"/>
      <c r="AB115" s="13"/>
      <c r="AC115" s="77"/>
      <c r="AD115" s="13"/>
      <c r="AE115">
        <f t="shared" si="33"/>
        <v>2013</v>
      </c>
      <c r="AF115" s="13">
        <v>0.26499411636322567</v>
      </c>
      <c r="AG115" s="76">
        <f t="shared" si="32"/>
        <v>323.69966803358761</v>
      </c>
      <c r="AH115" s="13">
        <f>POWER(AG$120/AG114,1/ROWS(AG114:AG$119))-1</f>
        <v>0.10088804319563294</v>
      </c>
    </row>
    <row r="116" spans="15:34" x14ac:dyDescent="0.45">
      <c r="Z116" s="13"/>
      <c r="AA116" s="13"/>
      <c r="AB116" s="13"/>
      <c r="AC116" s="77"/>
      <c r="AD116" s="13"/>
      <c r="AE116">
        <f t="shared" si="33"/>
        <v>2014</v>
      </c>
      <c r="AF116" s="13">
        <v>7.5190659638310731E-2</v>
      </c>
      <c r="AG116" s="76">
        <f t="shared" si="32"/>
        <v>348.03885959773527</v>
      </c>
      <c r="AH116" s="13">
        <f>POWER(AG$120/AG115,1/ROWS(AG115:AG$119))-1</f>
        <v>7.0715487704644087E-2</v>
      </c>
    </row>
    <row r="117" spans="15:34" x14ac:dyDescent="0.45">
      <c r="Z117" s="13"/>
      <c r="AA117" s="13"/>
      <c r="AB117" s="13"/>
      <c r="AC117" s="77"/>
      <c r="AD117" s="13"/>
      <c r="AE117">
        <f t="shared" si="33"/>
        <v>2015</v>
      </c>
      <c r="AF117" s="13">
        <v>-2.2332852869904052E-2</v>
      </c>
      <c r="AG117" s="76">
        <f t="shared" si="32"/>
        <v>340.26615895332986</v>
      </c>
      <c r="AH117" s="13">
        <f>POWER(AG$120/AG116,1/ROWS(AG116:AG$119))-1</f>
        <v>6.9599608163982252E-2</v>
      </c>
    </row>
    <row r="118" spans="15:34" x14ac:dyDescent="0.45">
      <c r="Z118" s="13"/>
      <c r="AA118" s="13"/>
      <c r="AB118" s="13"/>
      <c r="AC118" s="77"/>
      <c r="AD118" s="13"/>
      <c r="AE118">
        <f t="shared" si="33"/>
        <v>2016</v>
      </c>
      <c r="AF118" s="13">
        <v>0.13415012771857504</v>
      </c>
      <c r="AG118" s="76">
        <f t="shared" si="32"/>
        <v>385.91290763522801</v>
      </c>
      <c r="AH118" s="13">
        <f>POWER(AG$120/AG117,1/ROWS(AG117:AG$119))-1</f>
        <v>0.10212614835079048</v>
      </c>
    </row>
    <row r="119" spans="15:34" x14ac:dyDescent="0.45">
      <c r="Z119" s="13"/>
      <c r="AA119" s="13"/>
      <c r="AB119" s="13"/>
      <c r="AC119" s="77"/>
      <c r="AD119" s="13"/>
      <c r="AE119">
        <f t="shared" si="33"/>
        <v>2017</v>
      </c>
      <c r="AF119" s="13">
        <v>0.25080809205266519</v>
      </c>
      <c r="AG119" s="76">
        <f t="shared" si="32"/>
        <v>482.70298769771597</v>
      </c>
      <c r="AH119" s="13">
        <f>POWER(AG$120/AG118,1/ROWS(AG118:AG$119))-1</f>
        <v>8.6454858693609138E-2</v>
      </c>
    </row>
    <row r="120" spans="15:34" x14ac:dyDescent="0.45">
      <c r="Z120" s="13"/>
      <c r="AA120" s="13"/>
      <c r="AB120" s="13"/>
      <c r="AC120" s="77"/>
      <c r="AD120" s="13"/>
      <c r="AE120">
        <f t="shared" si="33"/>
        <v>2018</v>
      </c>
      <c r="AF120" s="13">
        <v>-5.6302747416787535E-2</v>
      </c>
      <c r="AG120" s="76">
        <f t="shared" si="32"/>
        <v>455.52548330404278</v>
      </c>
      <c r="AH120" s="13">
        <f>POWER(AG$120/AG119,1/ROWS(AG119:AG$119))-1</f>
        <v>-5.6302747416787535E-2</v>
      </c>
    </row>
    <row r="122" spans="15:34" x14ac:dyDescent="0.45">
      <c r="AF122" s="13"/>
    </row>
  </sheetData>
  <mergeCells count="15">
    <mergeCell ref="AE1:AH1"/>
    <mergeCell ref="V2:W2"/>
    <mergeCell ref="V22:W83"/>
    <mergeCell ref="A89:B111"/>
    <mergeCell ref="D89:F111"/>
    <mergeCell ref="H89:I111"/>
    <mergeCell ref="K89:L111"/>
    <mergeCell ref="M89:N111"/>
    <mergeCell ref="O89:R113"/>
    <mergeCell ref="V1:W1"/>
    <mergeCell ref="A1:B1"/>
    <mergeCell ref="D1:F1"/>
    <mergeCell ref="H1:I1"/>
    <mergeCell ref="K1:T1"/>
    <mergeCell ref="Y1:AC1"/>
  </mergeCells>
  <pageMargins left="0.7" right="0.7" top="0.75" bottom="0.75" header="0.3" footer="0.3"/>
  <pageSetup orientation="portrait" horizontalDpi="1200"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11A43-CC8F-43F8-9EBD-789B1415AD1D}">
  <dimension ref="A1:AH122"/>
  <sheetViews>
    <sheetView zoomScale="86" workbookViewId="0">
      <pane xSplit="2" ySplit="2" topLeftCell="E3" activePane="bottomRight" state="frozen"/>
      <selection pane="topRight" activeCell="C1" sqref="C1"/>
      <selection pane="bottomLeft" activeCell="A3" sqref="A3"/>
      <selection pane="bottomRight" activeCell="K38" sqref="K38"/>
    </sheetView>
  </sheetViews>
  <sheetFormatPr defaultRowHeight="14.25" x14ac:dyDescent="0.45"/>
  <cols>
    <col min="1" max="1" width="6.3984375" customWidth="1"/>
    <col min="2" max="2" width="6.59765625" customWidth="1"/>
    <col min="4" max="6" width="11.59765625" customWidth="1"/>
    <col min="8" max="9" width="10.86328125" customWidth="1"/>
    <col min="11" max="11" width="11.6640625" customWidth="1"/>
    <col min="12" max="12" width="11.6640625" style="9" customWidth="1"/>
    <col min="13" max="13" width="11.6640625" customWidth="1"/>
    <col min="14" max="14" width="11.6640625" style="9" customWidth="1"/>
    <col min="15" max="17" width="11.6640625" customWidth="1"/>
    <col min="18" max="18" width="14.19921875" style="9" customWidth="1"/>
    <col min="19" max="19" width="12.46484375" customWidth="1"/>
    <col min="20" max="20" width="11.1328125" style="10" customWidth="1"/>
    <col min="22" max="22" width="27.53125" customWidth="1"/>
    <col min="23" max="23" width="12.1328125" bestFit="1" customWidth="1"/>
    <col min="29" max="29" width="10" style="9" customWidth="1"/>
    <col min="33" max="33" width="9.06640625" style="76"/>
    <col min="34" max="34" width="9.06640625" style="13"/>
  </cols>
  <sheetData>
    <row r="1" spans="1:34" ht="18" x14ac:dyDescent="0.55000000000000004">
      <c r="A1" s="80" t="s">
        <v>0</v>
      </c>
      <c r="B1" s="80"/>
      <c r="D1" s="80" t="s">
        <v>1</v>
      </c>
      <c r="E1" s="80"/>
      <c r="F1" s="80"/>
      <c r="H1" s="80" t="s">
        <v>2</v>
      </c>
      <c r="I1" s="80"/>
      <c r="K1" s="80" t="s">
        <v>3</v>
      </c>
      <c r="L1" s="80"/>
      <c r="M1" s="80"/>
      <c r="N1" s="80"/>
      <c r="O1" s="80"/>
      <c r="P1" s="80"/>
      <c r="Q1" s="80"/>
      <c r="R1" s="80"/>
      <c r="S1" s="80"/>
      <c r="T1" s="80"/>
      <c r="V1" s="80" t="s">
        <v>4</v>
      </c>
      <c r="W1" s="80"/>
      <c r="X1" s="78"/>
      <c r="Y1" s="79" t="s">
        <v>50</v>
      </c>
      <c r="Z1" s="79"/>
      <c r="AA1" s="79"/>
      <c r="AB1" s="79"/>
      <c r="AC1" s="79"/>
      <c r="AE1" s="80" t="s">
        <v>48</v>
      </c>
      <c r="AF1" s="80"/>
      <c r="AG1" s="80"/>
      <c r="AH1" s="80"/>
    </row>
    <row r="2" spans="1:34" s="4" customFormat="1" ht="28.5" x14ac:dyDescent="0.45">
      <c r="A2" s="1" t="s">
        <v>5</v>
      </c>
      <c r="B2" s="1" t="s">
        <v>6</v>
      </c>
      <c r="C2" s="1"/>
      <c r="D2" s="2" t="s">
        <v>7</v>
      </c>
      <c r="E2" s="3" t="s">
        <v>8</v>
      </c>
      <c r="F2" s="3" t="s">
        <v>9</v>
      </c>
      <c r="H2" s="3" t="s">
        <v>10</v>
      </c>
      <c r="I2" s="3" t="s">
        <v>11</v>
      </c>
      <c r="K2" s="3" t="s">
        <v>12</v>
      </c>
      <c r="L2" s="5" t="s">
        <v>13</v>
      </c>
      <c r="M2" s="3" t="s">
        <v>14</v>
      </c>
      <c r="N2" s="5" t="s">
        <v>15</v>
      </c>
      <c r="O2" s="3" t="s">
        <v>14</v>
      </c>
      <c r="P2" s="3" t="s">
        <v>16</v>
      </c>
      <c r="Q2" s="3" t="s">
        <v>17</v>
      </c>
      <c r="R2" s="5" t="s">
        <v>18</v>
      </c>
      <c r="S2" s="3" t="s">
        <v>19</v>
      </c>
      <c r="T2" s="6" t="s">
        <v>20</v>
      </c>
      <c r="V2" s="95" t="s">
        <v>21</v>
      </c>
      <c r="W2" s="95"/>
      <c r="Y2" s="7" t="s">
        <v>22</v>
      </c>
      <c r="Z2" s="7" t="s">
        <v>46</v>
      </c>
      <c r="AA2" s="7" t="s">
        <v>47</v>
      </c>
      <c r="AB2" s="7" t="s">
        <v>49</v>
      </c>
      <c r="AC2" s="7"/>
      <c r="AE2" s="73" t="s">
        <v>23</v>
      </c>
      <c r="AF2" s="73"/>
      <c r="AG2" s="74">
        <v>1</v>
      </c>
      <c r="AH2" s="75"/>
    </row>
    <row r="3" spans="1:34" x14ac:dyDescent="0.45">
      <c r="A3" s="8">
        <v>55</v>
      </c>
      <c r="B3" s="8">
        <v>2019</v>
      </c>
      <c r="C3" s="8"/>
      <c r="D3" s="14">
        <f>W5/(1-W7)</f>
        <v>48338.368580060422</v>
      </c>
      <c r="V3" s="11" t="s">
        <v>24</v>
      </c>
      <c r="W3" s="12">
        <f>'[1]Retirement (70)'!$T$4</f>
        <v>0.03</v>
      </c>
      <c r="Y3" s="13"/>
      <c r="AE3">
        <v>1901</v>
      </c>
      <c r="AF3" s="13">
        <v>-8.6897090412028977E-2</v>
      </c>
      <c r="AG3" s="76">
        <f>AG2*(1+AF3)</f>
        <v>0.91310290958797102</v>
      </c>
      <c r="AH3" s="13">
        <f>POWER(AG$120/AG2,1/ROWS(AG2:AG$119))-1</f>
        <v>5.3245878760715293E-2</v>
      </c>
    </row>
    <row r="4" spans="1:34" x14ac:dyDescent="0.45">
      <c r="A4" s="8">
        <f t="shared" ref="A4:B19" si="0">A3+1</f>
        <v>56</v>
      </c>
      <c r="B4" s="8">
        <f t="shared" si="0"/>
        <v>2020</v>
      </c>
      <c r="C4" s="8"/>
      <c r="D4" s="14">
        <f t="shared" ref="D4:D32" si="1">D3*(1+W$3)</f>
        <v>49788.519637462239</v>
      </c>
      <c r="V4" s="9" t="s">
        <v>25</v>
      </c>
      <c r="W4" s="15">
        <v>22000</v>
      </c>
      <c r="Y4" s="13"/>
      <c r="AE4">
        <f>AE3+1</f>
        <v>1902</v>
      </c>
      <c r="AF4" s="13">
        <v>-4.2771599657825954E-3</v>
      </c>
      <c r="AG4" s="76">
        <f t="shared" ref="AG4:AG67" si="2">AG3*(1+AF4)</f>
        <v>0.9091974223784417</v>
      </c>
      <c r="AH4" s="13">
        <f>POWER(AG$120/AG3,1/ROWS(AG3:AG$119))-1</f>
        <v>5.4532014026177134E-2</v>
      </c>
    </row>
    <row r="5" spans="1:34" x14ac:dyDescent="0.45">
      <c r="A5" s="8">
        <f t="shared" si="0"/>
        <v>57</v>
      </c>
      <c r="B5" s="8">
        <f t="shared" si="0"/>
        <v>2021</v>
      </c>
      <c r="C5" s="8"/>
      <c r="D5" s="14">
        <f t="shared" si="1"/>
        <v>51282.175226586107</v>
      </c>
      <c r="V5" s="9" t="s">
        <v>26</v>
      </c>
      <c r="W5" s="15">
        <v>40000</v>
      </c>
      <c r="Y5" s="13"/>
      <c r="AE5">
        <f t="shared" ref="AE5:AE68" si="3">AE4+1</f>
        <v>1903</v>
      </c>
      <c r="AF5" s="13">
        <v>-0.23603951890034369</v>
      </c>
      <c r="AG5" s="76">
        <f t="shared" si="2"/>
        <v>0.69459090021480174</v>
      </c>
      <c r="AH5" s="13">
        <f>POWER(AG$120/AG4,1/ROWS(AG4:AG$119))-1</f>
        <v>5.5053803819163249E-2</v>
      </c>
    </row>
    <row r="6" spans="1:34" x14ac:dyDescent="0.45">
      <c r="A6" s="8">
        <f t="shared" si="0"/>
        <v>58</v>
      </c>
      <c r="B6" s="8">
        <f t="shared" si="0"/>
        <v>2022</v>
      </c>
      <c r="C6" s="8"/>
      <c r="D6" s="14">
        <f t="shared" si="1"/>
        <v>52820.640483383693</v>
      </c>
      <c r="V6" s="9" t="s">
        <v>27</v>
      </c>
      <c r="W6" s="16">
        <f>$W$5</f>
        <v>40000</v>
      </c>
      <c r="Y6" s="13"/>
      <c r="AE6">
        <f t="shared" si="3"/>
        <v>1904</v>
      </c>
      <c r="AF6" s="13">
        <v>0.4262018554962046</v>
      </c>
      <c r="AG6" s="76">
        <f t="shared" si="2"/>
        <v>0.99062683069712931</v>
      </c>
      <c r="AH6" s="13">
        <f>POWER(AG$120/AG5,1/ROWS(AG5:AG$119))-1</f>
        <v>5.8019739292709538E-2</v>
      </c>
    </row>
    <row r="7" spans="1:34" x14ac:dyDescent="0.45">
      <c r="A7" s="8">
        <f t="shared" si="0"/>
        <v>59</v>
      </c>
      <c r="B7" s="8">
        <f t="shared" si="0"/>
        <v>2023</v>
      </c>
      <c r="C7" s="8"/>
      <c r="D7" s="14">
        <f t="shared" si="1"/>
        <v>54405.259697885209</v>
      </c>
      <c r="V7" s="9" t="s">
        <v>28</v>
      </c>
      <c r="W7" s="20">
        <f>'[1]Retirement (70)'!$T$7</f>
        <v>0.17249999999999999</v>
      </c>
      <c r="AE7">
        <f t="shared" si="3"/>
        <v>1905</v>
      </c>
      <c r="AF7" s="13">
        <v>0.3784742755765822</v>
      </c>
      <c r="AG7" s="76">
        <f t="shared" si="2"/>
        <v>1.3655536028119508</v>
      </c>
      <c r="AH7" s="13">
        <f>POWER(AG$120/AG6,1/ROWS(AG6:AG$119))-1</f>
        <v>5.5251949319212956E-2</v>
      </c>
    </row>
    <row r="8" spans="1:34" x14ac:dyDescent="0.45">
      <c r="A8" s="8">
        <f t="shared" si="0"/>
        <v>60</v>
      </c>
      <c r="B8" s="8">
        <f t="shared" si="0"/>
        <v>2024</v>
      </c>
      <c r="C8" s="8"/>
      <c r="D8" s="14">
        <f t="shared" si="1"/>
        <v>56037.417488821768</v>
      </c>
      <c r="V8" s="9" t="s">
        <v>29</v>
      </c>
      <c r="W8" s="30">
        <v>0.01</v>
      </c>
      <c r="AD8" s="13"/>
      <c r="AE8">
        <f t="shared" si="3"/>
        <v>1906</v>
      </c>
      <c r="AF8" s="13">
        <v>-2.2880022880022999E-2</v>
      </c>
      <c r="AG8" s="76">
        <f t="shared" si="2"/>
        <v>1.3343097051357156</v>
      </c>
      <c r="AH8" s="13">
        <f>POWER(AG$120/AG7,1/ROWS(AG7:AG$119))-1</f>
        <v>5.275966758652606E-2</v>
      </c>
    </row>
    <row r="9" spans="1:34" x14ac:dyDescent="0.45">
      <c r="A9" s="8">
        <f t="shared" si="0"/>
        <v>61</v>
      </c>
      <c r="B9" s="8">
        <f t="shared" si="0"/>
        <v>2025</v>
      </c>
      <c r="C9" s="8"/>
      <c r="D9" s="14">
        <f t="shared" si="1"/>
        <v>57718.540013486425</v>
      </c>
      <c r="V9" s="9" t="s">
        <v>30</v>
      </c>
      <c r="W9" s="30">
        <v>0.02</v>
      </c>
      <c r="AD9" s="13"/>
      <c r="AE9">
        <f t="shared" si="3"/>
        <v>1907</v>
      </c>
      <c r="AF9" s="13">
        <v>-0.37728669691204453</v>
      </c>
      <c r="AG9" s="76">
        <f t="shared" si="2"/>
        <v>0.83089240382737739</v>
      </c>
      <c r="AH9" s="13">
        <f>POWER(AG$120/AG8,1/ROWS(AG8:AG$119))-1</f>
        <v>5.3460745630512063E-2</v>
      </c>
    </row>
    <row r="10" spans="1:34" x14ac:dyDescent="0.45">
      <c r="A10" s="8">
        <f t="shared" si="0"/>
        <v>62</v>
      </c>
      <c r="B10" s="8">
        <f t="shared" si="0"/>
        <v>2026</v>
      </c>
      <c r="C10" s="8"/>
      <c r="D10" s="14">
        <f t="shared" si="1"/>
        <v>59450.096213891018</v>
      </c>
      <c r="V10" s="9" t="s">
        <v>31</v>
      </c>
      <c r="W10" s="30">
        <v>1E-3</v>
      </c>
      <c r="AD10" s="13"/>
      <c r="AE10">
        <f t="shared" si="3"/>
        <v>1908</v>
      </c>
      <c r="AF10" s="13">
        <v>0.46627497062279688</v>
      </c>
      <c r="AG10" s="76">
        <f t="shared" si="2"/>
        <v>1.2183167350126929</v>
      </c>
      <c r="AH10" s="13">
        <f>POWER(AG$120/AG9,1/ROWS(AG9:AG$119))-1</f>
        <v>5.846228130657094E-2</v>
      </c>
    </row>
    <row r="11" spans="1:34" x14ac:dyDescent="0.45">
      <c r="A11" s="8">
        <f t="shared" si="0"/>
        <v>63</v>
      </c>
      <c r="B11" s="8">
        <f t="shared" si="0"/>
        <v>2027</v>
      </c>
      <c r="C11" s="8"/>
      <c r="D11" s="14">
        <f t="shared" si="1"/>
        <v>61233.599100307751</v>
      </c>
      <c r="V11" s="9" t="s">
        <v>32</v>
      </c>
      <c r="W11" s="16">
        <v>1000000</v>
      </c>
      <c r="AD11" s="13"/>
      <c r="AE11">
        <f t="shared" si="3"/>
        <v>1909</v>
      </c>
      <c r="AF11" s="13">
        <v>0.14986376021798353</v>
      </c>
      <c r="AG11" s="76">
        <f t="shared" si="2"/>
        <v>1.4008982620581916</v>
      </c>
      <c r="AH11" s="13">
        <f>POWER(AG$120/AG10,1/ROWS(AG10:AG$119))-1</f>
        <v>5.533091061017692E-2</v>
      </c>
    </row>
    <row r="12" spans="1:34" x14ac:dyDescent="0.45">
      <c r="A12" s="8">
        <f t="shared" si="0"/>
        <v>64</v>
      </c>
      <c r="B12" s="8">
        <f t="shared" si="0"/>
        <v>2028</v>
      </c>
      <c r="C12" s="8"/>
      <c r="D12" s="14">
        <f t="shared" si="1"/>
        <v>63070.607073316984</v>
      </c>
      <c r="F12" s="17"/>
      <c r="H12" s="17">
        <f t="shared" ref="H12:H73" si="4">SUM(F13:F14)</f>
        <v>131874.33232959849</v>
      </c>
      <c r="I12" s="17"/>
      <c r="L12" s="18">
        <f>M12</f>
        <v>131874.33232959849</v>
      </c>
      <c r="M12" s="17">
        <f>H12</f>
        <v>131874.33232959849</v>
      </c>
      <c r="N12" s="19">
        <f>O12-M12</f>
        <v>0</v>
      </c>
      <c r="O12" s="17">
        <f>H12+I12</f>
        <v>131874.33232959849</v>
      </c>
      <c r="P12" s="17"/>
      <c r="Q12" s="17"/>
      <c r="R12" s="19">
        <f>W$11-O12</f>
        <v>868125.66767040151</v>
      </c>
      <c r="S12" s="17">
        <f>L12+N12+R12</f>
        <v>1000000</v>
      </c>
      <c r="V12" s="9"/>
      <c r="W12" s="16"/>
      <c r="AD12" s="13"/>
      <c r="AE12">
        <f t="shared" si="3"/>
        <v>1910</v>
      </c>
      <c r="AF12" s="13">
        <v>-0.17814329523278494</v>
      </c>
      <c r="AG12" s="76">
        <f t="shared" si="2"/>
        <v>1.1513376293692639</v>
      </c>
      <c r="AH12" s="13">
        <f>POWER(AG$120/AG11,1/ROWS(AG11:AG$119))-1</f>
        <v>5.4500633011593802E-2</v>
      </c>
    </row>
    <row r="13" spans="1:34" x14ac:dyDescent="0.45">
      <c r="A13" s="22">
        <f t="shared" si="0"/>
        <v>65</v>
      </c>
      <c r="B13" s="22">
        <f t="shared" si="0"/>
        <v>2029</v>
      </c>
      <c r="C13" s="22"/>
      <c r="D13" s="23">
        <f t="shared" si="1"/>
        <v>64962.725285516492</v>
      </c>
      <c r="E13" s="24"/>
      <c r="F13" s="24">
        <f t="shared" ref="F13:F76" si="5">D13-E13</f>
        <v>64962.725285516492</v>
      </c>
      <c r="G13" s="25"/>
      <c r="H13" s="24">
        <f t="shared" si="4"/>
        <v>135830.56229948642</v>
      </c>
      <c r="I13" s="24"/>
      <c r="J13" s="25"/>
      <c r="K13" s="24">
        <f>MIN(F13, L12+M13)</f>
        <v>64962.725285516492</v>
      </c>
      <c r="L13" s="26">
        <f t="shared" ref="L13:L73" si="6">(L12+M13-K13)*(1+W$10)</f>
        <v>135966.39286178589</v>
      </c>
      <c r="M13" s="24">
        <f>MIN(H13-L12+F13,N12+O13)</f>
        <v>68918.955255404435</v>
      </c>
      <c r="N13" s="28">
        <f t="shared" ref="N13:N73" si="7">(N12+O13-M13)*(1+W$9)</f>
        <v>0</v>
      </c>
      <c r="O13" s="24">
        <f>MIN(I13-N12+(H13-L12+F13),R12)-P13</f>
        <v>68918.955255404435</v>
      </c>
      <c r="P13" s="24"/>
      <c r="Q13" s="27">
        <f>'Random Decades'!Q13</f>
        <v>4.8100949525237358E-2</v>
      </c>
      <c r="R13" s="28">
        <f t="shared" ref="R13:R73" si="8">(R12-O13)*(1+W$8+Q13)</f>
        <v>845641.38127325173</v>
      </c>
      <c r="S13" s="24">
        <f t="shared" ref="S13:S73" si="9">L13+N13+R13</f>
        <v>981607.77413503756</v>
      </c>
      <c r="T13" s="29">
        <f>K13/(MAX(S12,0.001))</f>
        <v>6.4962725285516498E-2</v>
      </c>
      <c r="V13" s="11" t="s">
        <v>37</v>
      </c>
      <c r="W13" s="16">
        <f>$W$4*POWER(1+$W$3, 15)</f>
        <v>34275.283165216817</v>
      </c>
      <c r="Y13" s="21"/>
      <c r="Z13" s="9">
        <v>1901</v>
      </c>
      <c r="AD13" s="13"/>
      <c r="AE13">
        <f t="shared" si="3"/>
        <v>1911</v>
      </c>
      <c r="AF13" s="13">
        <v>2.035278154681075E-3</v>
      </c>
      <c r="AG13" s="76">
        <f t="shared" si="2"/>
        <v>1.1536809216949815</v>
      </c>
      <c r="AH13" s="13">
        <f>POWER(AG$120/AG12,1/ROWS(AG12:AG$119))-1</f>
        <v>5.6937158271731958E-2</v>
      </c>
    </row>
    <row r="14" spans="1:34" x14ac:dyDescent="0.45">
      <c r="A14" s="8">
        <f t="shared" si="0"/>
        <v>66</v>
      </c>
      <c r="B14" s="8">
        <f t="shared" si="0"/>
        <v>2030</v>
      </c>
      <c r="C14" s="8"/>
      <c r="D14" s="14">
        <f t="shared" si="1"/>
        <v>66911.607044081989</v>
      </c>
      <c r="E14" s="17"/>
      <c r="F14" s="17">
        <f t="shared" si="5"/>
        <v>66911.607044081989</v>
      </c>
      <c r="H14" s="17">
        <f t="shared" si="4"/>
        <v>139905.47916847104</v>
      </c>
      <c r="I14" s="17"/>
      <c r="K14" s="17">
        <f t="shared" ref="K14:K73" si="10">MIN(F14, L13+M14)</f>
        <v>66911.607044081989</v>
      </c>
      <c r="L14" s="18">
        <f t="shared" si="6"/>
        <v>140045.3846476395</v>
      </c>
      <c r="M14" s="17">
        <f t="shared" ref="M14:M73" si="11">MIN(H14-L13+F14,N13+O14)</f>
        <v>70850.693350767135</v>
      </c>
      <c r="N14" s="19">
        <f t="shared" si="7"/>
        <v>0</v>
      </c>
      <c r="O14" s="17">
        <f t="shared" ref="O14:P73" si="12">MIN(I14-N13+(H14-L13+F14),R13)-P14</f>
        <v>70850.693350767135</v>
      </c>
      <c r="P14" s="17"/>
      <c r="Q14" s="13">
        <f>'Random Decades'!Q14</f>
        <v>6.1151507927047488E-2</v>
      </c>
      <c r="R14" s="19">
        <f t="shared" si="8"/>
        <v>829918.21369600389</v>
      </c>
      <c r="S14" s="17">
        <f t="shared" si="9"/>
        <v>969963.59834364336</v>
      </c>
      <c r="T14" s="10">
        <f t="shared" ref="T14:T77" si="13">K14/(MAX(S13,0.001))</f>
        <v>6.8165318987049014E-2</v>
      </c>
      <c r="V14" s="9" t="s">
        <v>33</v>
      </c>
      <c r="W14" s="47">
        <v>0.88</v>
      </c>
      <c r="Y14" s="27">
        <f ca="1">_xlfn.NORM.INV(RAND(), 0,0.04775)</f>
        <v>4.6847388006209335E-2</v>
      </c>
      <c r="Z14" s="27">
        <f t="shared" ref="Z14:Z45" ca="1" si="14">OFFSET($AF$2,$Z$13+ROW($A1)-1901,0,1,1)</f>
        <v>-8.6897090412028977E-2</v>
      </c>
      <c r="AA14" s="27">
        <f ca="1">OFFSET($AF$3,RANDBETWEEN(1945,2018)-1901,0,1,1)</f>
        <v>3.1481074048919533E-2</v>
      </c>
      <c r="AB14" s="27">
        <f t="shared" ref="AB14:AB23" ca="1" si="15">OFFSET($AF$2,$AC$14+ROW($A1)-1901,0,1,1)</f>
        <v>0.19599999999999995</v>
      </c>
      <c r="AC14" s="9">
        <f ca="1">RANDBETWEEN(1945, 2009)</f>
        <v>1982</v>
      </c>
      <c r="AD14" s="13"/>
      <c r="AE14">
        <f t="shared" si="3"/>
        <v>1912</v>
      </c>
      <c r="AF14" s="13">
        <v>7.7183480027081863E-2</v>
      </c>
      <c r="AG14" s="76">
        <f t="shared" si="2"/>
        <v>1.2427260300722516</v>
      </c>
      <c r="AH14" s="13">
        <f>POWER(AG$120/AG13,1/ROWS(AG13:AG$119))-1</f>
        <v>5.7464197918986049E-2</v>
      </c>
    </row>
    <row r="15" spans="1:34" x14ac:dyDescent="0.45">
      <c r="A15" s="31">
        <f t="shared" si="0"/>
        <v>67</v>
      </c>
      <c r="B15" s="31">
        <f t="shared" si="0"/>
        <v>2031</v>
      </c>
      <c r="C15" s="31"/>
      <c r="D15" s="32">
        <f t="shared" si="1"/>
        <v>68918.955255404449</v>
      </c>
      <c r="E15" s="34"/>
      <c r="F15" s="33">
        <f t="shared" si="5"/>
        <v>68918.955255404449</v>
      </c>
      <c r="G15" s="34"/>
      <c r="H15" s="33">
        <f t="shared" si="4"/>
        <v>144102.64354352519</v>
      </c>
      <c r="I15" s="33"/>
      <c r="J15" s="34"/>
      <c r="K15" s="33">
        <f t="shared" si="10"/>
        <v>68918.955255404449</v>
      </c>
      <c r="L15" s="35">
        <f t="shared" si="6"/>
        <v>144246.7461870687</v>
      </c>
      <c r="M15" s="70">
        <f t="shared" si="11"/>
        <v>72976.214151290143</v>
      </c>
      <c r="N15" s="37">
        <f t="shared" si="7"/>
        <v>0</v>
      </c>
      <c r="O15" s="70">
        <f t="shared" si="12"/>
        <v>72976.214151290143</v>
      </c>
      <c r="P15" s="33"/>
      <c r="Q15" s="36">
        <f>'Random Decades'!Q15</f>
        <v>0.1458099303527296</v>
      </c>
      <c r="R15" s="37">
        <f t="shared" si="8"/>
        <v>874881.07977483154</v>
      </c>
      <c r="S15" s="33">
        <f t="shared" si="9"/>
        <v>1019127.8259619002</v>
      </c>
      <c r="T15" s="38">
        <f t="shared" si="13"/>
        <v>7.1053135780655877E-2</v>
      </c>
      <c r="V15" s="11" t="s">
        <v>38</v>
      </c>
      <c r="W15" s="16">
        <f>$W$13*$W$14</f>
        <v>30162.2491853908</v>
      </c>
      <c r="Y15" s="13">
        <f t="shared" ref="Y15:Y78" ca="1" si="16">_xlfn.NORM.INV(RAND(), 0,0.04775)</f>
        <v>4.0634747590442596E-2</v>
      </c>
      <c r="Z15" s="13">
        <f t="shared" ca="1" si="14"/>
        <v>-4.2771599657825954E-3</v>
      </c>
      <c r="AA15" s="13">
        <f t="shared" ref="AA15:AA78" ca="1" si="17">OFFSET($AF$3,RANDBETWEEN(1945,2018)-1901,0,1,1)</f>
        <v>0.14560943643512458</v>
      </c>
      <c r="AB15" s="13">
        <f t="shared" ca="1" si="15"/>
        <v>0.20267558528428076</v>
      </c>
      <c r="AD15" s="13"/>
      <c r="AE15">
        <f t="shared" si="3"/>
        <v>1913</v>
      </c>
      <c r="AF15" s="13">
        <v>-0.10339409176618475</v>
      </c>
      <c r="AG15" s="76">
        <f t="shared" si="2"/>
        <v>1.1142355008787348</v>
      </c>
      <c r="AH15" s="13">
        <f>POWER(AG$120/AG14,1/ROWS(AG14:AG$119))-1</f>
        <v>5.7279896277484088E-2</v>
      </c>
    </row>
    <row r="16" spans="1:34" x14ac:dyDescent="0.45">
      <c r="A16" s="8">
        <f t="shared" si="0"/>
        <v>68</v>
      </c>
      <c r="B16" s="8">
        <f t="shared" si="0"/>
        <v>2032</v>
      </c>
      <c r="C16" s="8"/>
      <c r="D16" s="14">
        <f t="shared" si="1"/>
        <v>70986.523913066587</v>
      </c>
      <c r="F16" s="17">
        <f t="shared" si="5"/>
        <v>70986.523913066587</v>
      </c>
      <c r="H16" s="17">
        <f t="shared" si="4"/>
        <v>133344.59825713554</v>
      </c>
      <c r="I16" s="17"/>
      <c r="K16" s="17">
        <f t="shared" si="10"/>
        <v>70986.523913066587</v>
      </c>
      <c r="L16" s="18">
        <f t="shared" si="6"/>
        <v>133477.94285539267</v>
      </c>
      <c r="M16" s="49">
        <f t="shared" si="11"/>
        <v>60084.375983133432</v>
      </c>
      <c r="N16" s="19">
        <f t="shared" si="7"/>
        <v>0</v>
      </c>
      <c r="O16" s="49">
        <f t="shared" si="12"/>
        <v>60084.375983133432</v>
      </c>
      <c r="P16" s="17"/>
      <c r="Q16" s="13">
        <f>'Random Decades'!Q16</f>
        <v>-0.16578431372549018</v>
      </c>
      <c r="R16" s="19">
        <f t="shared" si="8"/>
        <v>687864.15846571687</v>
      </c>
      <c r="S16" s="17">
        <f t="shared" si="9"/>
        <v>821342.10132110957</v>
      </c>
      <c r="T16" s="10">
        <f t="shared" si="13"/>
        <v>6.9654190676293443E-2</v>
      </c>
      <c r="Y16" s="36">
        <f t="shared" ca="1" si="16"/>
        <v>-7.6782770628628538E-2</v>
      </c>
      <c r="Z16" s="36">
        <f t="shared" ca="1" si="14"/>
        <v>-0.23603951890034369</v>
      </c>
      <c r="AA16" s="36">
        <f t="shared" ca="1" si="17"/>
        <v>4.1863354037267042E-2</v>
      </c>
      <c r="AB16" s="36">
        <f t="shared" ca="1" si="15"/>
        <v>-3.7343079612267571E-2</v>
      </c>
      <c r="AD16" s="13"/>
      <c r="AE16">
        <f t="shared" si="3"/>
        <v>1914</v>
      </c>
      <c r="AF16" s="13">
        <v>-4.3463021381002553E-2</v>
      </c>
      <c r="AG16" s="76">
        <f t="shared" si="2"/>
        <v>1.0658074594805702</v>
      </c>
      <c r="AH16" s="13">
        <f>POWER(AG$120/AG15,1/ROWS(AG15:AG$119))-1</f>
        <v>5.8941011768395279E-2</v>
      </c>
    </row>
    <row r="17" spans="1:34" x14ac:dyDescent="0.45">
      <c r="A17" s="8">
        <f t="shared" si="0"/>
        <v>69</v>
      </c>
      <c r="B17" s="8">
        <f t="shared" si="0"/>
        <v>2033</v>
      </c>
      <c r="C17" s="8"/>
      <c r="D17" s="14">
        <f t="shared" si="1"/>
        <v>73116.11963045859</v>
      </c>
      <c r="F17" s="17">
        <f t="shared" si="5"/>
        <v>73116.11963045859</v>
      </c>
      <c r="H17" s="17">
        <f t="shared" si="4"/>
        <v>107635.12075723968</v>
      </c>
      <c r="I17" s="17"/>
      <c r="K17" s="17">
        <f t="shared" si="10"/>
        <v>73116.11963045859</v>
      </c>
      <c r="L17" s="18">
        <f t="shared" si="6"/>
        <v>60422.185048159008</v>
      </c>
      <c r="M17" s="49">
        <f t="shared" si="11"/>
        <v>0</v>
      </c>
      <c r="N17" s="19">
        <f t="shared" si="7"/>
        <v>0</v>
      </c>
      <c r="O17" s="49">
        <f t="shared" si="12"/>
        <v>0</v>
      </c>
      <c r="P17" s="17">
        <v>47273.297532305602</v>
      </c>
      <c r="Q17" s="13">
        <f>'Random Decades'!Q17</f>
        <v>-0.27582559642731219</v>
      </c>
      <c r="R17" s="19">
        <f t="shared" si="8"/>
        <v>505012.25828059652</v>
      </c>
      <c r="S17" s="17">
        <f t="shared" si="9"/>
        <v>565434.44332875556</v>
      </c>
      <c r="T17" s="10">
        <f t="shared" si="13"/>
        <v>8.9020299230799224E-2</v>
      </c>
      <c r="V17" s="48" t="s">
        <v>34</v>
      </c>
      <c r="Y17" s="13">
        <f t="shared" ca="1" si="16"/>
        <v>-5.7564431635585958E-2</v>
      </c>
      <c r="Z17" s="13">
        <f t="shared" ca="1" si="14"/>
        <v>0.4262018554962046</v>
      </c>
      <c r="AA17" s="13">
        <f t="shared" ca="1" si="17"/>
        <v>-2.2332852869904052E-2</v>
      </c>
      <c r="AB17" s="13">
        <f t="shared" ca="1" si="15"/>
        <v>0.27657642786398173</v>
      </c>
      <c r="AD17" s="13"/>
      <c r="AE17">
        <f t="shared" si="3"/>
        <v>1915</v>
      </c>
      <c r="AF17" s="13">
        <v>0.81659948699157225</v>
      </c>
      <c r="AG17" s="76">
        <f t="shared" si="2"/>
        <v>1.9361452841241948</v>
      </c>
      <c r="AH17" s="13">
        <f>POWER(AG$120/AG16,1/ROWS(AG16:AG$119))-1</f>
        <v>5.9977093303201556E-2</v>
      </c>
    </row>
    <row r="18" spans="1:34" x14ac:dyDescent="0.45">
      <c r="A18" s="39">
        <f t="shared" si="0"/>
        <v>70</v>
      </c>
      <c r="B18" s="39">
        <f t="shared" si="0"/>
        <v>2034</v>
      </c>
      <c r="C18" s="39"/>
      <c r="D18" s="40">
        <f t="shared" si="1"/>
        <v>75309.603219372351</v>
      </c>
      <c r="E18" s="33">
        <f>W$15/2</f>
        <v>15081.1245926954</v>
      </c>
      <c r="F18" s="41">
        <f t="shared" si="5"/>
        <v>60228.478626676952</v>
      </c>
      <c r="G18" s="42"/>
      <c r="H18" s="41">
        <f t="shared" si="4"/>
        <v>96235.483525042349</v>
      </c>
      <c r="I18" s="41"/>
      <c r="J18" s="42"/>
      <c r="K18" s="41">
        <f t="shared" si="10"/>
        <v>60228.478626676952</v>
      </c>
      <c r="L18" s="43">
        <f t="shared" si="6"/>
        <v>193.90012790353865</v>
      </c>
      <c r="M18" s="71">
        <f t="shared" si="11"/>
        <v>0</v>
      </c>
      <c r="N18" s="45">
        <f t="shared" si="7"/>
        <v>0</v>
      </c>
      <c r="O18" s="71">
        <f t="shared" si="12"/>
        <v>0</v>
      </c>
      <c r="P18" s="41">
        <v>96041.777103560293</v>
      </c>
      <c r="Q18" s="44">
        <f>'Random Decades'!Q18</f>
        <v>0.38331710483609194</v>
      </c>
      <c r="R18" s="45">
        <f t="shared" si="8"/>
        <v>703642.21761425748</v>
      </c>
      <c r="S18" s="41">
        <f t="shared" si="9"/>
        <v>703836.11774216103</v>
      </c>
      <c r="T18" s="46">
        <f t="shared" si="13"/>
        <v>0.10651717336515144</v>
      </c>
      <c r="V18" t="s">
        <v>35</v>
      </c>
      <c r="Y18" s="13">
        <f t="shared" ca="1" si="16"/>
        <v>5.3867828298801651E-3</v>
      </c>
      <c r="Z18" s="13">
        <f t="shared" ca="1" si="14"/>
        <v>0.3784742755765822</v>
      </c>
      <c r="AA18" s="13">
        <f t="shared" ca="1" si="17"/>
        <v>0.20267558528428076</v>
      </c>
      <c r="AB18" s="13">
        <f t="shared" ca="1" si="15"/>
        <v>0.22583565009374795</v>
      </c>
      <c r="AD18" s="13"/>
      <c r="AE18">
        <f t="shared" si="3"/>
        <v>1916</v>
      </c>
      <c r="AF18" s="13">
        <v>-4.1855774079677333E-2</v>
      </c>
      <c r="AG18" s="76">
        <f t="shared" si="2"/>
        <v>1.8551064245264599</v>
      </c>
      <c r="AH18" s="13">
        <f>POWER(AG$120/AG17,1/ROWS(AG17:AG$119))-1</f>
        <v>5.4447587277181464E-2</v>
      </c>
    </row>
    <row r="19" spans="1:34" x14ac:dyDescent="0.45">
      <c r="A19" s="8">
        <f t="shared" si="0"/>
        <v>71</v>
      </c>
      <c r="B19" s="8">
        <f t="shared" si="0"/>
        <v>2035</v>
      </c>
      <c r="C19" s="8"/>
      <c r="D19" s="14">
        <f t="shared" si="1"/>
        <v>77568.89131595353</v>
      </c>
      <c r="E19" s="17">
        <f t="shared" ref="E19" si="18">W$15*(1+W$2)</f>
        <v>30162.2491853908</v>
      </c>
      <c r="F19" s="17">
        <f t="shared" si="5"/>
        <v>47406.64213056273</v>
      </c>
      <c r="H19" s="17">
        <f t="shared" si="4"/>
        <v>99122.548030793623</v>
      </c>
      <c r="I19" s="17"/>
      <c r="K19" s="17">
        <f t="shared" si="10"/>
        <v>47406.64213056273</v>
      </c>
      <c r="L19" s="18">
        <f t="shared" si="6"/>
        <v>3083.8516981605417</v>
      </c>
      <c r="M19" s="49">
        <f t="shared" si="11"/>
        <v>50293.512929892502</v>
      </c>
      <c r="N19" s="19">
        <f t="shared" si="7"/>
        <v>0</v>
      </c>
      <c r="O19" s="49">
        <f t="shared" si="12"/>
        <v>50293.512929892502</v>
      </c>
      <c r="P19" s="17">
        <v>96041.777103560293</v>
      </c>
      <c r="Q19" s="13">
        <f>'Random Decades'!Q19</f>
        <v>0.17867198498357584</v>
      </c>
      <c r="R19" s="19">
        <f t="shared" si="8"/>
        <v>776617.30168361217</v>
      </c>
      <c r="S19" s="17">
        <f t="shared" si="9"/>
        <v>779701.15338177269</v>
      </c>
      <c r="T19" s="10">
        <f t="shared" si="13"/>
        <v>6.7354659608317213E-2</v>
      </c>
      <c r="V19" s="48" t="s">
        <v>36</v>
      </c>
      <c r="Y19" s="44">
        <f t="shared" ca="1" si="16"/>
        <v>-5.5083563535639431E-2</v>
      </c>
      <c r="Z19" s="44">
        <f t="shared" ca="1" si="14"/>
        <v>-2.2880022880022999E-2</v>
      </c>
      <c r="AA19" s="44">
        <f t="shared" ca="1" si="17"/>
        <v>0.10891202379590426</v>
      </c>
      <c r="AB19" s="44">
        <f t="shared" ca="1" si="15"/>
        <v>2.2573839662447304E-2</v>
      </c>
      <c r="AD19" s="13"/>
      <c r="AE19">
        <f t="shared" si="3"/>
        <v>1917</v>
      </c>
      <c r="AF19" s="13">
        <v>-0.21705263157894739</v>
      </c>
      <c r="AG19" s="76">
        <f t="shared" si="2"/>
        <v>1.4524506932239798</v>
      </c>
      <c r="AH19" s="13">
        <f>POWER(AG$120/AG18,1/ROWS(AG18:AG$119))-1</f>
        <v>5.5438136966548646E-2</v>
      </c>
    </row>
    <row r="20" spans="1:34" s="54" customFormat="1" x14ac:dyDescent="0.45">
      <c r="A20" s="51">
        <f t="shared" ref="A20:B35" si="19">A19+1</f>
        <v>72</v>
      </c>
      <c r="B20" s="51">
        <f t="shared" si="19"/>
        <v>2036</v>
      </c>
      <c r="C20" s="51"/>
      <c r="D20" s="52">
        <f t="shared" si="1"/>
        <v>79895.958055432144</v>
      </c>
      <c r="E20" s="53">
        <f t="shared" ref="E20:E78" si="20">E19*(1+W$3)</f>
        <v>31067.116660952524</v>
      </c>
      <c r="F20" s="53">
        <f t="shared" si="5"/>
        <v>48828.841394479619</v>
      </c>
      <c r="H20" s="53">
        <f t="shared" si="4"/>
        <v>102096.22447171743</v>
      </c>
      <c r="I20" s="53"/>
      <c r="K20" s="53">
        <f t="shared" si="10"/>
        <v>48828.841394479619</v>
      </c>
      <c r="L20" s="55">
        <f t="shared" si="6"/>
        <v>102198.32069618917</v>
      </c>
      <c r="M20" s="49">
        <f t="shared" si="11"/>
        <v>147841.21416803653</v>
      </c>
      <c r="N20" s="57">
        <f t="shared" si="7"/>
        <v>0</v>
      </c>
      <c r="O20" s="49">
        <f t="shared" si="12"/>
        <v>147841.21416803653</v>
      </c>
      <c r="P20" s="53"/>
      <c r="Q20" s="56">
        <f>'Random Decades'!Q20</f>
        <v>-0.17268836468597593</v>
      </c>
      <c r="R20" s="57">
        <f t="shared" si="8"/>
        <v>526481.53408402053</v>
      </c>
      <c r="S20" s="53">
        <f t="shared" si="9"/>
        <v>628679.85478020972</v>
      </c>
      <c r="T20" s="58">
        <f t="shared" si="13"/>
        <v>6.2625072673928792E-2</v>
      </c>
      <c r="Y20" s="13">
        <f t="shared" ca="1" si="16"/>
        <v>-4.0396465261138464E-2</v>
      </c>
      <c r="Z20" s="13">
        <f t="shared" ca="1" si="14"/>
        <v>-0.37728669691204453</v>
      </c>
      <c r="AA20" s="13">
        <f t="shared" ca="1" si="17"/>
        <v>-6.0743763331169154E-3</v>
      </c>
      <c r="AB20" s="13">
        <f t="shared" ca="1" si="15"/>
        <v>0.1185269238704354</v>
      </c>
      <c r="AC20" s="9"/>
      <c r="AD20" s="13"/>
      <c r="AE20">
        <f t="shared" si="3"/>
        <v>1918</v>
      </c>
      <c r="AF20" s="13">
        <v>0.10513578919064281</v>
      </c>
      <c r="AG20" s="76">
        <f t="shared" si="2"/>
        <v>1.6051552431165792</v>
      </c>
      <c r="AH20" s="13">
        <f>POWER(AG$120/AG19,1/ROWS(AG19:AG$119))-1</f>
        <v>5.8563568785041875E-2</v>
      </c>
    </row>
    <row r="21" spans="1:34" x14ac:dyDescent="0.45">
      <c r="A21" s="8">
        <f t="shared" si="19"/>
        <v>73</v>
      </c>
      <c r="B21" s="8">
        <f t="shared" si="19"/>
        <v>2037</v>
      </c>
      <c r="C21" s="8"/>
      <c r="D21" s="14">
        <f t="shared" si="1"/>
        <v>82292.836797095108</v>
      </c>
      <c r="E21" s="17">
        <f t="shared" si="20"/>
        <v>31999.1301607811</v>
      </c>
      <c r="F21" s="17">
        <f t="shared" si="5"/>
        <v>50293.706636314004</v>
      </c>
      <c r="H21" s="17">
        <f t="shared" si="4"/>
        <v>105159.11120586898</v>
      </c>
      <c r="I21" s="17"/>
      <c r="K21" s="17">
        <f t="shared" si="10"/>
        <v>50293.706636314004</v>
      </c>
      <c r="L21" s="18">
        <f t="shared" si="6"/>
        <v>51956.518673935039</v>
      </c>
      <c r="M21" s="49">
        <f t="shared" si="11"/>
        <v>0</v>
      </c>
      <c r="N21" s="19">
        <f t="shared" si="7"/>
        <v>0</v>
      </c>
      <c r="O21" s="49">
        <f t="shared" si="12"/>
        <v>0</v>
      </c>
      <c r="P21" s="17">
        <v>53254.49714599381</v>
      </c>
      <c r="Q21" s="13">
        <f>'Random Decades'!Q21</f>
        <v>-3.1520692974013498E-2</v>
      </c>
      <c r="R21" s="19">
        <f t="shared" si="8"/>
        <v>515151.28663251072</v>
      </c>
      <c r="S21" s="17">
        <f t="shared" si="9"/>
        <v>567107.80530644581</v>
      </c>
      <c r="T21" s="10">
        <f t="shared" si="13"/>
        <v>7.9998915590983891E-2</v>
      </c>
      <c r="Y21" s="56">
        <f t="shared" ca="1" si="16"/>
        <v>-8.5971428758978466E-2</v>
      </c>
      <c r="Z21" s="56">
        <f t="shared" ca="1" si="14"/>
        <v>0.46627497062279688</v>
      </c>
      <c r="AA21" s="56">
        <f t="shared" ca="1" si="17"/>
        <v>0.25322029387541778</v>
      </c>
      <c r="AB21" s="56">
        <f t="shared" ca="1" si="15"/>
        <v>0.26957484091118689</v>
      </c>
      <c r="AD21" s="13"/>
      <c r="AE21">
        <f t="shared" si="3"/>
        <v>1919</v>
      </c>
      <c r="AF21" s="13">
        <v>0.30450121654501228</v>
      </c>
      <c r="AG21" s="76">
        <f t="shared" si="2"/>
        <v>2.0939269673891827</v>
      </c>
      <c r="AH21" s="13">
        <f>POWER(AG$120/AG20,1/ROWS(AG20:AG$119))-1</f>
        <v>5.8107898656384549E-2</v>
      </c>
    </row>
    <row r="22" spans="1:34" x14ac:dyDescent="0.45">
      <c r="A22" s="8">
        <f t="shared" si="19"/>
        <v>74</v>
      </c>
      <c r="B22" s="8">
        <f t="shared" si="19"/>
        <v>2038</v>
      </c>
      <c r="C22" s="8"/>
      <c r="D22" s="14">
        <f t="shared" si="1"/>
        <v>84761.621901007966</v>
      </c>
      <c r="E22" s="17">
        <f t="shared" si="20"/>
        <v>32959.104065604537</v>
      </c>
      <c r="F22" s="17">
        <f t="shared" si="5"/>
        <v>51802.517835403429</v>
      </c>
      <c r="H22" s="17">
        <f t="shared" si="4"/>
        <v>108313.88454204504</v>
      </c>
      <c r="I22" s="17"/>
      <c r="K22" s="17">
        <f t="shared" si="10"/>
        <v>51802.517835403429</v>
      </c>
      <c r="L22" s="18">
        <f t="shared" si="6"/>
        <v>154.1548393701421</v>
      </c>
      <c r="M22" s="49">
        <f t="shared" si="11"/>
        <v>0</v>
      </c>
      <c r="N22" s="19">
        <f t="shared" si="7"/>
        <v>0</v>
      </c>
      <c r="O22" s="49">
        <f t="shared" si="12"/>
        <v>0</v>
      </c>
      <c r="P22" s="17">
        <v>108159.88370351342</v>
      </c>
      <c r="Q22" s="13">
        <f>'Random Decades'!Q22</f>
        <v>4.1863354037267042E-2</v>
      </c>
      <c r="R22" s="19">
        <f t="shared" si="8"/>
        <v>541868.76019388624</v>
      </c>
      <c r="S22" s="17">
        <f t="shared" si="9"/>
        <v>542022.9150332564</v>
      </c>
      <c r="T22" s="10">
        <f t="shared" si="13"/>
        <v>9.1345097617570453E-2</v>
      </c>
      <c r="V22" s="89" t="s">
        <v>45</v>
      </c>
      <c r="W22" s="90"/>
      <c r="Y22" s="56">
        <f t="shared" ca="1" si="16"/>
        <v>-3.03795414175577E-2</v>
      </c>
      <c r="Z22" s="56">
        <f t="shared" ca="1" si="14"/>
        <v>0.14986376021798353</v>
      </c>
      <c r="AA22" s="56">
        <f t="shared" ca="1" si="17"/>
        <v>0.26657912015758356</v>
      </c>
      <c r="AB22" s="56">
        <f t="shared" ca="1" si="15"/>
        <v>-4.3404038936510236E-2</v>
      </c>
      <c r="AD22" s="13"/>
      <c r="AE22">
        <f t="shared" si="3"/>
        <v>1920</v>
      </c>
      <c r="AF22" s="13">
        <v>-0.32901240324536041</v>
      </c>
      <c r="AG22" s="76">
        <f t="shared" si="2"/>
        <v>1.4049990236281984</v>
      </c>
      <c r="AH22" s="13">
        <f>POWER(AG$120/AG21,1/ROWS(AG21:AG$119))-1</f>
        <v>5.5872861873137447E-2</v>
      </c>
    </row>
    <row r="23" spans="1:34" s="54" customFormat="1" x14ac:dyDescent="0.45">
      <c r="A23" s="51">
        <f t="shared" si="19"/>
        <v>75</v>
      </c>
      <c r="B23" s="51">
        <f t="shared" si="19"/>
        <v>2039</v>
      </c>
      <c r="C23" s="51"/>
      <c r="D23" s="52">
        <f t="shared" si="1"/>
        <v>87304.470558038214</v>
      </c>
      <c r="E23" s="52">
        <f t="shared" si="20"/>
        <v>33947.877187572674</v>
      </c>
      <c r="F23" s="53">
        <f t="shared" si="5"/>
        <v>53356.59337046554</v>
      </c>
      <c r="H23" s="53">
        <f t="shared" si="4"/>
        <v>111563.30107830639</v>
      </c>
      <c r="I23" s="53"/>
      <c r="K23" s="53">
        <f t="shared" si="10"/>
        <v>53356.59337046554</v>
      </c>
      <c r="L23" s="55">
        <f t="shared" si="6"/>
        <v>3406.8207921677672</v>
      </c>
      <c r="M23" s="49">
        <f t="shared" si="11"/>
        <v>56605.855905888369</v>
      </c>
      <c r="N23" s="57">
        <f t="shared" si="7"/>
        <v>0</v>
      </c>
      <c r="O23" s="49">
        <f t="shared" si="12"/>
        <v>56605.855905888369</v>
      </c>
      <c r="P23" s="53">
        <v>108159.88370351342</v>
      </c>
      <c r="Q23" s="56">
        <f>'Random Decades'!Q23</f>
        <v>0.22583565009374795</v>
      </c>
      <c r="R23" s="57">
        <f t="shared" si="8"/>
        <v>599705.196787138</v>
      </c>
      <c r="S23" s="53">
        <f t="shared" si="9"/>
        <v>603112.0175793058</v>
      </c>
      <c r="T23" s="58">
        <f t="shared" si="13"/>
        <v>9.843973730740109E-2</v>
      </c>
      <c r="V23" s="91"/>
      <c r="W23" s="92"/>
      <c r="Y23" s="56">
        <f t="shared" ca="1" si="16"/>
        <v>9.2172137735438593E-3</v>
      </c>
      <c r="Z23" s="56">
        <f t="shared" ca="1" si="14"/>
        <v>-0.17814329523278494</v>
      </c>
      <c r="AA23" s="56">
        <f t="shared" ca="1" si="17"/>
        <v>0.14358538657604081</v>
      </c>
      <c r="AB23" s="56">
        <f t="shared" ca="1" si="15"/>
        <v>0.20317424156130182</v>
      </c>
      <c r="AC23" s="9"/>
      <c r="AD23" s="13"/>
      <c r="AE23">
        <f t="shared" si="3"/>
        <v>1921</v>
      </c>
      <c r="AF23" s="13">
        <v>0.12300208478109798</v>
      </c>
      <c r="AG23" s="76">
        <f t="shared" si="2"/>
        <v>1.5778168326498738</v>
      </c>
      <c r="AH23" s="13">
        <f>POWER(AG$120/AG22,1/ROWS(AG22:AG$119))-1</f>
        <v>6.0768909154644613E-2</v>
      </c>
    </row>
    <row r="24" spans="1:34" x14ac:dyDescent="0.45">
      <c r="A24" s="8">
        <f t="shared" si="19"/>
        <v>76</v>
      </c>
      <c r="B24" s="8">
        <f t="shared" si="19"/>
        <v>2040</v>
      </c>
      <c r="C24" s="8"/>
      <c r="D24" s="14">
        <f t="shared" si="1"/>
        <v>89923.604674779359</v>
      </c>
      <c r="E24" s="17">
        <f t="shared" si="20"/>
        <v>34966.313503199854</v>
      </c>
      <c r="F24" s="17">
        <f t="shared" si="5"/>
        <v>54957.291171579505</v>
      </c>
      <c r="H24" s="17">
        <f t="shared" si="4"/>
        <v>114910.20011065558</v>
      </c>
      <c r="I24" s="17"/>
      <c r="K24" s="49">
        <f t="shared" si="10"/>
        <v>54957.291171579505</v>
      </c>
      <c r="L24" s="19">
        <f t="shared" si="6"/>
        <v>115025.11031076623</v>
      </c>
      <c r="M24" s="49">
        <f t="shared" si="11"/>
        <v>166460.67049006734</v>
      </c>
      <c r="N24" s="19">
        <f t="shared" si="7"/>
        <v>0</v>
      </c>
      <c r="O24" s="49">
        <f t="shared" si="12"/>
        <v>166460.67049006734</v>
      </c>
      <c r="P24" s="17"/>
      <c r="Q24" s="13">
        <f>'Random Decades'!Q24</f>
        <v>2.2573839662447304E-2</v>
      </c>
      <c r="R24" s="19">
        <f t="shared" si="8"/>
        <v>447356.96403130441</v>
      </c>
      <c r="S24" s="49">
        <f t="shared" si="9"/>
        <v>562382.07434207061</v>
      </c>
      <c r="T24" s="50">
        <f t="shared" si="13"/>
        <v>9.112285872226536E-2</v>
      </c>
      <c r="V24" s="91"/>
      <c r="W24" s="92"/>
      <c r="Y24" s="56">
        <f t="shared" ca="1" si="16"/>
        <v>4.784712636253266E-2</v>
      </c>
      <c r="Z24" s="56">
        <f t="shared" ca="1" si="14"/>
        <v>2.035278154681075E-3</v>
      </c>
      <c r="AA24" s="56">
        <f t="shared" ca="1" si="17"/>
        <v>0.16288313505948215</v>
      </c>
      <c r="AB24" s="56">
        <f t="shared" ref="AB24:AB33" ca="1" si="21">OFFSET($AF$2,$AC$24+ROW($A1)-1901,0,1,1)</f>
        <v>0.25322029387541778</v>
      </c>
      <c r="AC24" s="9">
        <f ca="1">RANDBETWEEN(1945, 2009)</f>
        <v>2003</v>
      </c>
      <c r="AD24" s="13"/>
      <c r="AE24">
        <f t="shared" si="3"/>
        <v>1922</v>
      </c>
      <c r="AF24" s="13">
        <v>0.21497524752475261</v>
      </c>
      <c r="AG24" s="76">
        <f t="shared" si="2"/>
        <v>1.9170083967975016</v>
      </c>
      <c r="AH24" s="13">
        <f>POWER(AG$120/AG23,1/ROWS(AG23:AG$119))-1</f>
        <v>6.0145628134708584E-2</v>
      </c>
    </row>
    <row r="25" spans="1:34" x14ac:dyDescent="0.45">
      <c r="A25" s="8">
        <f t="shared" si="19"/>
        <v>77</v>
      </c>
      <c r="B25" s="8">
        <f t="shared" si="19"/>
        <v>2041</v>
      </c>
      <c r="C25" s="8"/>
      <c r="D25" s="14">
        <f t="shared" si="1"/>
        <v>92621.312815022742</v>
      </c>
      <c r="E25" s="17">
        <f t="shared" si="20"/>
        <v>36015.302908295853</v>
      </c>
      <c r="F25" s="17">
        <f t="shared" si="5"/>
        <v>56606.009906726889</v>
      </c>
      <c r="H25" s="17">
        <f t="shared" si="4"/>
        <v>118357.50611397525</v>
      </c>
      <c r="I25" s="17"/>
      <c r="K25" s="49">
        <f t="shared" si="10"/>
        <v>56606.009906726889</v>
      </c>
      <c r="L25" s="19">
        <f t="shared" si="6"/>
        <v>118475.86362008921</v>
      </c>
      <c r="M25" s="49">
        <f t="shared" si="11"/>
        <v>59938.405709935905</v>
      </c>
      <c r="N25" s="19">
        <f t="shared" si="7"/>
        <v>0</v>
      </c>
      <c r="O25" s="49">
        <f t="shared" si="12"/>
        <v>59938.405709935905</v>
      </c>
      <c r="P25" s="17"/>
      <c r="Q25" s="13">
        <f>'Random Decades'!Q25</f>
        <v>0.1185269238704354</v>
      </c>
      <c r="R25" s="19">
        <f t="shared" si="8"/>
        <v>437212.27387273288</v>
      </c>
      <c r="S25" s="49">
        <f t="shared" si="9"/>
        <v>555688.13749282213</v>
      </c>
      <c r="T25" s="50">
        <f t="shared" si="13"/>
        <v>0.10065400817220235</v>
      </c>
      <c r="V25" s="91"/>
      <c r="W25" s="92"/>
      <c r="Y25" s="56">
        <f t="shared" ca="1" si="16"/>
        <v>-2.6871959959016527E-2</v>
      </c>
      <c r="Z25" s="56">
        <f t="shared" ca="1" si="14"/>
        <v>7.7183480027081863E-2</v>
      </c>
      <c r="AA25" s="56">
        <f t="shared" ca="1" si="17"/>
        <v>-0.15193897012078827</v>
      </c>
      <c r="AB25" s="56">
        <f t="shared" ca="1" si="21"/>
        <v>3.1481074048919533E-2</v>
      </c>
      <c r="AD25" s="13"/>
      <c r="AE25">
        <f t="shared" si="3"/>
        <v>1923</v>
      </c>
      <c r="AF25" s="13">
        <v>-2.6993990017316949E-2</v>
      </c>
      <c r="AG25" s="76">
        <f t="shared" si="2"/>
        <v>1.8652606912712371</v>
      </c>
      <c r="AH25" s="13">
        <f>POWER(AG$120/AG24,1/ROWS(AG24:AG$119))-1</f>
        <v>5.8641318121786412E-2</v>
      </c>
    </row>
    <row r="26" spans="1:34" x14ac:dyDescent="0.45">
      <c r="A26" s="8">
        <f t="shared" si="19"/>
        <v>78</v>
      </c>
      <c r="B26" s="8">
        <f t="shared" si="19"/>
        <v>2042</v>
      </c>
      <c r="C26" s="8"/>
      <c r="D26" s="14">
        <f t="shared" si="1"/>
        <v>95399.952199473424</v>
      </c>
      <c r="E26" s="17">
        <f t="shared" si="20"/>
        <v>37095.76199554473</v>
      </c>
      <c r="F26" s="17">
        <f t="shared" si="5"/>
        <v>58304.190203928694</v>
      </c>
      <c r="H26" s="17">
        <f t="shared" si="4"/>
        <v>121908.23129739449</v>
      </c>
      <c r="I26" s="17"/>
      <c r="K26" s="49">
        <f t="shared" si="10"/>
        <v>58304.190203928694</v>
      </c>
      <c r="L26" s="19">
        <f t="shared" si="6"/>
        <v>122030.13952869186</v>
      </c>
      <c r="M26" s="49">
        <f t="shared" si="11"/>
        <v>61736.557881233981</v>
      </c>
      <c r="N26" s="19">
        <f t="shared" si="7"/>
        <v>0</v>
      </c>
      <c r="O26" s="49">
        <f t="shared" si="12"/>
        <v>61736.557881233981</v>
      </c>
      <c r="P26" s="17"/>
      <c r="Q26" s="13">
        <f>'Random Decades'!Q26</f>
        <v>0.26957484091118689</v>
      </c>
      <c r="R26" s="19">
        <f t="shared" si="8"/>
        <v>480449.27955583623</v>
      </c>
      <c r="S26" s="49">
        <f t="shared" si="9"/>
        <v>602479.41908452811</v>
      </c>
      <c r="T26" s="50">
        <f t="shared" si="13"/>
        <v>0.1049225028754223</v>
      </c>
      <c r="V26" s="91"/>
      <c r="W26" s="92"/>
      <c r="Y26" s="56">
        <f t="shared" ca="1" si="16"/>
        <v>-5.4352932082347644E-3</v>
      </c>
      <c r="Z26" s="56">
        <f t="shared" ca="1" si="14"/>
        <v>-0.10339409176618475</v>
      </c>
      <c r="AA26" s="56">
        <f t="shared" ca="1" si="17"/>
        <v>0.20267558528428076</v>
      </c>
      <c r="AB26" s="56">
        <f t="shared" ca="1" si="21"/>
        <v>-6.0743763331169154E-3</v>
      </c>
      <c r="AD26" s="13"/>
      <c r="AE26">
        <f t="shared" si="3"/>
        <v>1924</v>
      </c>
      <c r="AF26" s="13">
        <v>0.26162060301507539</v>
      </c>
      <c r="AG26" s="76">
        <f t="shared" si="2"/>
        <v>2.3532513181019343</v>
      </c>
      <c r="AH26" s="13">
        <f>POWER(AG$120/AG25,1/ROWS(AG25:AG$119))-1</f>
        <v>5.958171243496313E-2</v>
      </c>
    </row>
    <row r="27" spans="1:34" x14ac:dyDescent="0.45">
      <c r="A27" s="8">
        <f t="shared" si="19"/>
        <v>79</v>
      </c>
      <c r="B27" s="8">
        <f t="shared" si="19"/>
        <v>2043</v>
      </c>
      <c r="C27" s="8"/>
      <c r="D27" s="14">
        <f t="shared" si="1"/>
        <v>98261.95076545763</v>
      </c>
      <c r="E27" s="17">
        <f t="shared" si="20"/>
        <v>38208.634855411074</v>
      </c>
      <c r="F27" s="17">
        <f t="shared" si="5"/>
        <v>60053.315910046556</v>
      </c>
      <c r="H27" s="17">
        <f t="shared" si="4"/>
        <v>125565.47823631632</v>
      </c>
      <c r="I27" s="17"/>
      <c r="K27" s="49">
        <f t="shared" si="10"/>
        <v>60053.315910046556</v>
      </c>
      <c r="L27" s="19">
        <f t="shared" si="6"/>
        <v>125691.04371455261</v>
      </c>
      <c r="M27" s="49">
        <f t="shared" si="11"/>
        <v>63588.654617671025</v>
      </c>
      <c r="N27" s="19">
        <f t="shared" si="7"/>
        <v>0</v>
      </c>
      <c r="O27" s="49">
        <f t="shared" si="12"/>
        <v>63588.654617671025</v>
      </c>
      <c r="P27" s="17"/>
      <c r="Q27" s="13">
        <f>'Random Decades'!Q27</f>
        <v>-4.3404038936510236E-2</v>
      </c>
      <c r="R27" s="19">
        <f t="shared" si="8"/>
        <v>402935.79639163276</v>
      </c>
      <c r="S27" s="49">
        <f t="shared" si="9"/>
        <v>528626.84010618541</v>
      </c>
      <c r="T27" s="50">
        <f t="shared" si="13"/>
        <v>9.9676958262405066E-2</v>
      </c>
      <c r="V27" s="91"/>
      <c r="W27" s="92"/>
      <c r="Y27" s="56">
        <f t="shared" ca="1" si="16"/>
        <v>4.785352803081986E-2</v>
      </c>
      <c r="Z27" s="56">
        <f t="shared" ca="1" si="14"/>
        <v>-4.3463021381002553E-2</v>
      </c>
      <c r="AA27" s="56">
        <f t="shared" ca="1" si="17"/>
        <v>0.33968326830387885</v>
      </c>
      <c r="AB27" s="56">
        <f t="shared" ca="1" si="21"/>
        <v>0.16288313505948215</v>
      </c>
      <c r="AD27" s="13"/>
      <c r="AE27">
        <f t="shared" si="3"/>
        <v>1925</v>
      </c>
      <c r="AF27" s="13">
        <v>0.29997510580034836</v>
      </c>
      <c r="AG27" s="76">
        <f t="shared" si="2"/>
        <v>3.0591681312243715</v>
      </c>
      <c r="AH27" s="13">
        <f>POWER(AG$120/AG26,1/ROWS(AG26:AG$119))-1</f>
        <v>5.7616290299063122E-2</v>
      </c>
    </row>
    <row r="28" spans="1:34" x14ac:dyDescent="0.45">
      <c r="A28" s="8">
        <f t="shared" si="19"/>
        <v>80</v>
      </c>
      <c r="B28" s="8">
        <f t="shared" si="19"/>
        <v>2044</v>
      </c>
      <c r="C28" s="8"/>
      <c r="D28" s="14">
        <f>D27*(1+W$3)*W$6/W$5</f>
        <v>101209.80928842135</v>
      </c>
      <c r="E28" s="17">
        <f t="shared" si="20"/>
        <v>39354.89390107341</v>
      </c>
      <c r="F28" s="17">
        <f t="shared" si="5"/>
        <v>61854.915387347944</v>
      </c>
      <c r="H28" s="17">
        <f t="shared" si="4"/>
        <v>129332.44258340582</v>
      </c>
      <c r="I28" s="17"/>
      <c r="K28" s="49">
        <f t="shared" si="10"/>
        <v>61854.915387347944</v>
      </c>
      <c r="L28" s="19">
        <f t="shared" si="6"/>
        <v>63899.964455531859</v>
      </c>
      <c r="M28" s="49">
        <f t="shared" si="11"/>
        <v>0</v>
      </c>
      <c r="N28" s="19">
        <f t="shared" si="7"/>
        <v>0</v>
      </c>
      <c r="O28" s="49">
        <f t="shared" si="12"/>
        <v>0</v>
      </c>
      <c r="P28" s="17">
        <v>65496.314256201156</v>
      </c>
      <c r="Q28" s="13">
        <f>'Random Decades'!Q28</f>
        <v>0.20317424156130182</v>
      </c>
      <c r="R28" s="19">
        <f t="shared" si="8"/>
        <v>488831.3291853182</v>
      </c>
      <c r="S28" s="49">
        <f t="shared" si="9"/>
        <v>552731.29364085011</v>
      </c>
      <c r="T28" s="50">
        <f t="shared" si="13"/>
        <v>0.11701054637127985</v>
      </c>
      <c r="V28" s="91"/>
      <c r="W28" s="92"/>
      <c r="Y28" s="56">
        <f t="shared" ca="1" si="16"/>
        <v>-5.6588148640387491E-2</v>
      </c>
      <c r="Z28" s="56">
        <f t="shared" ca="1" si="14"/>
        <v>0.81659948699157225</v>
      </c>
      <c r="AA28" s="56">
        <f t="shared" ca="1" si="17"/>
        <v>0.16098276494316099</v>
      </c>
      <c r="AB28" s="56">
        <f t="shared" ca="1" si="21"/>
        <v>6.4317350279221808E-2</v>
      </c>
      <c r="AD28" s="13"/>
      <c r="AE28">
        <f t="shared" si="3"/>
        <v>1926</v>
      </c>
      <c r="AF28" s="13">
        <v>3.4469551895823791E-3</v>
      </c>
      <c r="AG28" s="76">
        <f t="shared" si="2"/>
        <v>3.0697129466901005</v>
      </c>
      <c r="AH28" s="13">
        <f>POWER(AG$120/AG27,1/ROWS(AG27:AG$119))-1</f>
        <v>5.5272489616101872E-2</v>
      </c>
    </row>
    <row r="29" spans="1:34" x14ac:dyDescent="0.45">
      <c r="A29" s="8">
        <f t="shared" si="19"/>
        <v>81</v>
      </c>
      <c r="B29" s="8">
        <f t="shared" si="19"/>
        <v>2045</v>
      </c>
      <c r="C29" s="8"/>
      <c r="D29" s="14">
        <f t="shared" si="1"/>
        <v>104246.10356707399</v>
      </c>
      <c r="E29" s="17">
        <f t="shared" si="20"/>
        <v>40535.540718105614</v>
      </c>
      <c r="F29" s="17">
        <f t="shared" si="5"/>
        <v>63710.56284896838</v>
      </c>
      <c r="H29" s="17">
        <f t="shared" si="4"/>
        <v>133212.41586090799</v>
      </c>
      <c r="I29" s="17"/>
      <c r="K29" s="49">
        <f t="shared" si="10"/>
        <v>63710.56284896838</v>
      </c>
      <c r="L29" s="19">
        <f t="shared" si="6"/>
        <v>133345.6282767689</v>
      </c>
      <c r="M29" s="49">
        <f t="shared" si="11"/>
        <v>133023.01425434451</v>
      </c>
      <c r="N29" s="19">
        <f t="shared" si="7"/>
        <v>0</v>
      </c>
      <c r="O29" s="49">
        <f t="shared" si="12"/>
        <v>133023.01425434451</v>
      </c>
      <c r="P29" s="17"/>
      <c r="Q29" s="13">
        <f>'Random Decades'!Q29</f>
        <v>4.1750820499873775E-2</v>
      </c>
      <c r="R29" s="19">
        <f t="shared" si="8"/>
        <v>374221.68716932909</v>
      </c>
      <c r="S29" s="49">
        <f t="shared" si="9"/>
        <v>507567.31544609799</v>
      </c>
      <c r="T29" s="50">
        <f t="shared" si="13"/>
        <v>0.11526498242809061</v>
      </c>
      <c r="V29" s="91"/>
      <c r="W29" s="92"/>
      <c r="Y29" s="56">
        <f t="shared" ca="1" si="16"/>
        <v>2.8269393429879913E-2</v>
      </c>
      <c r="Z29" s="56">
        <f t="shared" ca="1" si="14"/>
        <v>-4.1855774079677333E-2</v>
      </c>
      <c r="AA29" s="56">
        <f t="shared" ca="1" si="17"/>
        <v>3.1481074048919533E-2</v>
      </c>
      <c r="AB29" s="56">
        <f t="shared" ca="1" si="21"/>
        <v>-0.33836997165430316</v>
      </c>
      <c r="AD29" s="13"/>
      <c r="AE29">
        <f t="shared" si="3"/>
        <v>1927</v>
      </c>
      <c r="AF29" s="13">
        <v>0.2767175572519085</v>
      </c>
      <c r="AG29" s="76">
        <f t="shared" si="2"/>
        <v>3.9191564147627433</v>
      </c>
      <c r="AH29" s="13">
        <f>POWER(AG$120/AG28,1/ROWS(AG28:AG$119))-1</f>
        <v>5.5850271655398354E-2</v>
      </c>
    </row>
    <row r="30" spans="1:34" x14ac:dyDescent="0.45">
      <c r="A30" s="8">
        <f t="shared" si="19"/>
        <v>82</v>
      </c>
      <c r="B30" s="8">
        <f t="shared" si="19"/>
        <v>2046</v>
      </c>
      <c r="C30" s="8"/>
      <c r="D30" s="14">
        <f t="shared" si="1"/>
        <v>107373.48667408622</v>
      </c>
      <c r="E30" s="17">
        <f t="shared" si="20"/>
        <v>41751.606939648787</v>
      </c>
      <c r="F30" s="17">
        <f t="shared" si="5"/>
        <v>65621.879734437432</v>
      </c>
      <c r="H30" s="17">
        <f t="shared" si="4"/>
        <v>137208.78833673522</v>
      </c>
      <c r="I30" s="17"/>
      <c r="K30" s="49">
        <f t="shared" si="10"/>
        <v>65621.879734437432</v>
      </c>
      <c r="L30" s="19">
        <f t="shared" si="6"/>
        <v>137345.99712507194</v>
      </c>
      <c r="M30" s="49">
        <f t="shared" si="11"/>
        <v>69485.039794403754</v>
      </c>
      <c r="N30" s="19">
        <f t="shared" si="7"/>
        <v>0</v>
      </c>
      <c r="O30" s="49">
        <f t="shared" si="12"/>
        <v>69485.039794403754</v>
      </c>
      <c r="P30" s="17"/>
      <c r="Q30" s="13">
        <f>'Random Decades'!Q30</f>
        <v>0.13722698494441254</v>
      </c>
      <c r="R30" s="19">
        <f t="shared" si="8"/>
        <v>349602.10517000419</v>
      </c>
      <c r="S30" s="49">
        <f t="shared" si="9"/>
        <v>486948.10229507613</v>
      </c>
      <c r="T30" s="50">
        <f t="shared" si="13"/>
        <v>0.12928704772245381</v>
      </c>
      <c r="V30" s="91"/>
      <c r="W30" s="92"/>
      <c r="Y30" s="56">
        <f t="shared" ca="1" si="16"/>
        <v>-7.0932880656532776E-2</v>
      </c>
      <c r="Z30" s="56">
        <f t="shared" ca="1" si="14"/>
        <v>-0.21705263157894739</v>
      </c>
      <c r="AA30" s="56">
        <f t="shared" ca="1" si="17"/>
        <v>0.38331710483609194</v>
      </c>
      <c r="AB30" s="56">
        <f t="shared" ca="1" si="21"/>
        <v>0.18818785400375337</v>
      </c>
      <c r="AD30" s="13"/>
      <c r="AE30">
        <f t="shared" si="3"/>
        <v>1928</v>
      </c>
      <c r="AF30" s="13">
        <v>0.49476831091180884</v>
      </c>
      <c r="AG30" s="76">
        <f t="shared" si="2"/>
        <v>5.8582308142940862</v>
      </c>
      <c r="AH30" s="13">
        <f>POWER(AG$120/AG29,1/ROWS(AG29:AG$119))-1</f>
        <v>5.3648674305713628E-2</v>
      </c>
    </row>
    <row r="31" spans="1:34" x14ac:dyDescent="0.45">
      <c r="A31" s="8">
        <f t="shared" si="19"/>
        <v>83</v>
      </c>
      <c r="B31" s="8">
        <f t="shared" si="19"/>
        <v>2047</v>
      </c>
      <c r="C31" s="8"/>
      <c r="D31" s="14">
        <f t="shared" si="1"/>
        <v>110594.6912743088</v>
      </c>
      <c r="E31" s="17">
        <f t="shared" si="20"/>
        <v>43004.155147838253</v>
      </c>
      <c r="F31" s="17">
        <f t="shared" si="5"/>
        <v>67590.536126470543</v>
      </c>
      <c r="H31" s="17">
        <f t="shared" si="4"/>
        <v>141325.05198683729</v>
      </c>
      <c r="I31" s="17"/>
      <c r="K31" s="49">
        <f t="shared" si="10"/>
        <v>67590.536126470543</v>
      </c>
      <c r="L31" s="19">
        <f t="shared" si="6"/>
        <v>141466.37703882411</v>
      </c>
      <c r="M31" s="49">
        <f t="shared" si="11"/>
        <v>71569.590988235897</v>
      </c>
      <c r="N31" s="19">
        <f t="shared" si="7"/>
        <v>0</v>
      </c>
      <c r="O31" s="49">
        <f t="shared" si="12"/>
        <v>71569.590988235897</v>
      </c>
      <c r="P31" s="17"/>
      <c r="Q31" s="13">
        <f>'Random Decades'!Q31</f>
        <v>2.1389946991289488E-2</v>
      </c>
      <c r="R31" s="19">
        <f t="shared" si="8"/>
        <v>286759.94006378896</v>
      </c>
      <c r="S31" s="49">
        <f t="shared" si="9"/>
        <v>428226.31710261304</v>
      </c>
      <c r="T31" s="50">
        <f t="shared" si="13"/>
        <v>0.1388043937493624</v>
      </c>
      <c r="V31" s="91"/>
      <c r="W31" s="92"/>
      <c r="Y31" s="56">
        <f t="shared" ca="1" si="16"/>
        <v>4.485287316954896E-2</v>
      </c>
      <c r="Z31" s="56">
        <f t="shared" ca="1" si="14"/>
        <v>0.10513578919064281</v>
      </c>
      <c r="AA31" s="56">
        <f t="shared" ca="1" si="17"/>
        <v>0.16098276494316099</v>
      </c>
      <c r="AB31" s="56">
        <f t="shared" ca="1" si="21"/>
        <v>0.11023302646720379</v>
      </c>
      <c r="AD31" s="13"/>
      <c r="AE31">
        <f t="shared" si="3"/>
        <v>1929</v>
      </c>
      <c r="AF31" s="13">
        <v>-0.17166666666666663</v>
      </c>
      <c r="AG31" s="76">
        <f t="shared" si="2"/>
        <v>4.8525678578402687</v>
      </c>
      <c r="AH31" s="13">
        <f>POWER(AG$120/AG30,1/ROWS(AG30:AG$119))-1</f>
        <v>4.9562465611179052E-2</v>
      </c>
    </row>
    <row r="32" spans="1:34" x14ac:dyDescent="0.45">
      <c r="A32" s="8">
        <f t="shared" si="19"/>
        <v>84</v>
      </c>
      <c r="B32" s="8">
        <f t="shared" si="19"/>
        <v>2048</v>
      </c>
      <c r="C32" s="8"/>
      <c r="D32" s="14">
        <f t="shared" si="1"/>
        <v>113912.53201253807</v>
      </c>
      <c r="E32" s="17">
        <f t="shared" si="20"/>
        <v>44294.279802273399</v>
      </c>
      <c r="F32" s="17">
        <f t="shared" si="5"/>
        <v>69618.252210264676</v>
      </c>
      <c r="H32" s="17">
        <f t="shared" si="4"/>
        <v>145564.80354644242</v>
      </c>
      <c r="I32" s="17"/>
      <c r="K32" s="49">
        <f t="shared" si="10"/>
        <v>69618.252210264676</v>
      </c>
      <c r="L32" s="19">
        <f t="shared" si="6"/>
        <v>145710.36834998886</v>
      </c>
      <c r="M32" s="49">
        <f t="shared" si="11"/>
        <v>73716.678717882984</v>
      </c>
      <c r="N32" s="19">
        <f t="shared" si="7"/>
        <v>0</v>
      </c>
      <c r="O32" s="49">
        <f t="shared" si="12"/>
        <v>73716.678717882984</v>
      </c>
      <c r="P32" s="17"/>
      <c r="Q32" s="13">
        <f>'Random Decades'!Q32</f>
        <v>0.33452430627999163</v>
      </c>
      <c r="R32" s="19">
        <f t="shared" si="8"/>
        <v>286441.8431687312</v>
      </c>
      <c r="S32" s="49">
        <f t="shared" si="9"/>
        <v>432152.21151872003</v>
      </c>
      <c r="T32" s="50">
        <f t="shared" si="13"/>
        <v>0.16257350244446211</v>
      </c>
      <c r="V32" s="91"/>
      <c r="W32" s="92"/>
      <c r="Y32" s="56">
        <f t="shared" ca="1" si="16"/>
        <v>6.164509140644607E-2</v>
      </c>
      <c r="Z32" s="56">
        <f t="shared" ca="1" si="14"/>
        <v>0.30450121654501228</v>
      </c>
      <c r="AA32" s="56">
        <f t="shared" ca="1" si="17"/>
        <v>0.25080809205266519</v>
      </c>
      <c r="AB32" s="56">
        <f t="shared" ca="1" si="21"/>
        <v>5.5283908197876652E-2</v>
      </c>
      <c r="AD32" s="13"/>
      <c r="AE32">
        <f t="shared" si="3"/>
        <v>1930</v>
      </c>
      <c r="AF32" s="13">
        <v>-0.33762575452716304</v>
      </c>
      <c r="AG32" s="76">
        <f t="shared" si="2"/>
        <v>3.2142159734426889</v>
      </c>
      <c r="AH32" s="13">
        <f>POWER(AG$120/AG31,1/ROWS(AG31:AG$119))-1</f>
        <v>5.235769903477161E-2</v>
      </c>
    </row>
    <row r="33" spans="1:34" x14ac:dyDescent="0.45">
      <c r="A33" s="8">
        <f t="shared" si="19"/>
        <v>85</v>
      </c>
      <c r="B33" s="8">
        <f t="shared" si="19"/>
        <v>2049</v>
      </c>
      <c r="C33" s="8"/>
      <c r="D33" s="14">
        <f>D32*(1+W$3)</f>
        <v>117329.90797291421</v>
      </c>
      <c r="E33" s="17">
        <f t="shared" si="20"/>
        <v>45623.1081963416</v>
      </c>
      <c r="F33" s="17">
        <f t="shared" si="5"/>
        <v>71706.799776572618</v>
      </c>
      <c r="H33" s="17">
        <f t="shared" si="4"/>
        <v>149931.74765283568</v>
      </c>
      <c r="I33" s="17"/>
      <c r="K33" s="49">
        <f t="shared" si="10"/>
        <v>71706.799776572618</v>
      </c>
      <c r="L33" s="19">
        <f t="shared" si="6"/>
        <v>150081.6794004885</v>
      </c>
      <c r="M33" s="49">
        <f t="shared" si="11"/>
        <v>75928.179079419438</v>
      </c>
      <c r="N33" s="19">
        <f t="shared" si="7"/>
        <v>0</v>
      </c>
      <c r="O33" s="49">
        <f t="shared" si="12"/>
        <v>75928.179079419438</v>
      </c>
      <c r="P33" s="49"/>
      <c r="Q33" s="13">
        <f>'Random Decades'!Q33</f>
        <v>0.25221643758032553</v>
      </c>
      <c r="R33" s="19">
        <f t="shared" si="8"/>
        <v>265713.80714879237</v>
      </c>
      <c r="S33" s="49">
        <f t="shared" si="9"/>
        <v>415795.48654928087</v>
      </c>
      <c r="T33" s="50">
        <f t="shared" si="13"/>
        <v>0.16592949860090306</v>
      </c>
      <c r="V33" s="91"/>
      <c r="W33" s="92"/>
      <c r="Y33" s="56">
        <f t="shared" ca="1" si="16"/>
        <v>3.7183867570581564E-2</v>
      </c>
      <c r="Z33" s="56">
        <f t="shared" ca="1" si="14"/>
        <v>-0.32901240324536041</v>
      </c>
      <c r="AA33" s="56">
        <f t="shared" ca="1" si="17"/>
        <v>-6.0743763331169154E-3</v>
      </c>
      <c r="AB33" s="56">
        <f t="shared" ca="1" si="21"/>
        <v>7.2566044283801423E-2</v>
      </c>
      <c r="AD33" s="13"/>
      <c r="AE33">
        <f t="shared" si="3"/>
        <v>1931</v>
      </c>
      <c r="AF33" s="13">
        <v>-0.52673147023086264</v>
      </c>
      <c r="AG33" s="76">
        <f t="shared" si="2"/>
        <v>1.521187268111698</v>
      </c>
      <c r="AH33" s="13">
        <f>POWER(AG$120/AG32,1/ROWS(AG32:AG$119))-1</f>
        <v>5.7908617462699485E-2</v>
      </c>
    </row>
    <row r="34" spans="1:34" x14ac:dyDescent="0.45">
      <c r="A34" s="8">
        <f t="shared" si="19"/>
        <v>86</v>
      </c>
      <c r="B34" s="8">
        <f t="shared" si="19"/>
        <v>2050</v>
      </c>
      <c r="C34" s="8"/>
      <c r="D34" s="14">
        <f t="shared" ref="D34:D78" si="22">D33*(1+W$3)</f>
        <v>120849.80521210164</v>
      </c>
      <c r="E34" s="17">
        <f t="shared" si="20"/>
        <v>46991.801442231852</v>
      </c>
      <c r="F34" s="17">
        <f t="shared" si="5"/>
        <v>73858.003769869785</v>
      </c>
      <c r="H34" s="17">
        <f t="shared" si="4"/>
        <v>154429.70008242075</v>
      </c>
      <c r="I34" s="17"/>
      <c r="K34" s="49">
        <f t="shared" si="10"/>
        <v>73858.003769869785</v>
      </c>
      <c r="L34" s="19">
        <f t="shared" si="6"/>
        <v>154584.12978250312</v>
      </c>
      <c r="M34" s="49">
        <f t="shared" si="11"/>
        <v>78206.024451802034</v>
      </c>
      <c r="N34" s="19">
        <f t="shared" si="7"/>
        <v>0</v>
      </c>
      <c r="O34" s="49">
        <f t="shared" si="12"/>
        <v>78206.024451802034</v>
      </c>
      <c r="P34" s="49"/>
      <c r="Q34" s="13">
        <f>'Random Decades'!Q34</f>
        <v>-6.1780796896608758E-2</v>
      </c>
      <c r="R34" s="19">
        <f t="shared" si="8"/>
        <v>177798.48028462403</v>
      </c>
      <c r="S34" s="49">
        <f t="shared" si="9"/>
        <v>332382.61006712716</v>
      </c>
      <c r="T34" s="50">
        <f t="shared" si="13"/>
        <v>0.17763060485053148</v>
      </c>
      <c r="V34" s="91"/>
      <c r="W34" s="92"/>
      <c r="Y34" s="56">
        <f t="shared" ca="1" si="16"/>
        <v>-6.0171304928816761E-2</v>
      </c>
      <c r="Z34" s="56">
        <f t="shared" ca="1" si="14"/>
        <v>0.12300208478109798</v>
      </c>
      <c r="AA34" s="56">
        <f t="shared" ca="1" si="17"/>
        <v>-0.17268836468597593</v>
      </c>
      <c r="AB34" s="56">
        <f t="shared" ref="AB34:AB43" ca="1" si="23">OFFSET($AF$2,$AC$34+ROW($A1)-1901,0,1,1)</f>
        <v>8.4323922734026668E-2</v>
      </c>
      <c r="AC34" s="9">
        <f ca="1">RANDBETWEEN(1945, 2009)</f>
        <v>1952</v>
      </c>
      <c r="AD34" s="13"/>
      <c r="AE34">
        <f t="shared" si="3"/>
        <v>1932</v>
      </c>
      <c r="AF34" s="13">
        <v>-0.23106546854942245</v>
      </c>
      <c r="AG34" s="76">
        <f t="shared" si="2"/>
        <v>1.1696934192540527</v>
      </c>
      <c r="AH34" s="13">
        <f>POWER(AG$120/AG33,1/ROWS(AG33:AG$119))-1</f>
        <v>6.7735206968500217E-2</v>
      </c>
    </row>
    <row r="35" spans="1:34" x14ac:dyDescent="0.45">
      <c r="A35" s="8">
        <f t="shared" si="19"/>
        <v>87</v>
      </c>
      <c r="B35" s="8">
        <f t="shared" si="19"/>
        <v>2051</v>
      </c>
      <c r="C35" s="8"/>
      <c r="D35" s="14">
        <f t="shared" si="22"/>
        <v>124475.29936846469</v>
      </c>
      <c r="E35" s="17">
        <f t="shared" si="20"/>
        <v>48401.555485498808</v>
      </c>
      <c r="F35" s="17">
        <f t="shared" si="5"/>
        <v>76073.743882965879</v>
      </c>
      <c r="H35" s="17">
        <f t="shared" si="4"/>
        <v>159062.59108489339</v>
      </c>
      <c r="I35" s="17"/>
      <c r="K35" s="49">
        <f t="shared" si="10"/>
        <v>76073.743882965879</v>
      </c>
      <c r="L35" s="19">
        <f t="shared" si="6"/>
        <v>78588.896285436771</v>
      </c>
      <c r="M35" s="49">
        <f t="shared" si="11"/>
        <v>0</v>
      </c>
      <c r="N35" s="19">
        <f t="shared" si="7"/>
        <v>0</v>
      </c>
      <c r="O35" s="49">
        <f t="shared" si="12"/>
        <v>0</v>
      </c>
      <c r="P35" s="17">
        <v>80552.205185356142</v>
      </c>
      <c r="Q35" s="13">
        <f>'Random Decades'!Q35</f>
        <v>-7.0947825119590524E-2</v>
      </c>
      <c r="R35" s="19">
        <f t="shared" si="8"/>
        <v>166962.04960170781</v>
      </c>
      <c r="S35" s="49">
        <f t="shared" si="9"/>
        <v>245550.9458871446</v>
      </c>
      <c r="T35" s="50">
        <f t="shared" si="13"/>
        <v>0.22887401921418879</v>
      </c>
      <c r="V35" s="91"/>
      <c r="W35" s="92"/>
      <c r="Y35" s="56">
        <f t="shared" ca="1" si="16"/>
        <v>2.1586104705522458E-2</v>
      </c>
      <c r="Z35" s="56">
        <f t="shared" ca="1" si="14"/>
        <v>0.21497524752475261</v>
      </c>
      <c r="AA35" s="56">
        <f t="shared" ca="1" si="17"/>
        <v>-4.3404038936510236E-2</v>
      </c>
      <c r="AB35" s="56">
        <f t="shared" ca="1" si="23"/>
        <v>-3.7684138403562883E-2</v>
      </c>
      <c r="AD35" s="13"/>
      <c r="AE35">
        <f t="shared" si="3"/>
        <v>1933</v>
      </c>
      <c r="AF35" s="13">
        <v>0.66777963272120222</v>
      </c>
      <c r="AG35" s="76">
        <f t="shared" si="2"/>
        <v>1.9507908611599312</v>
      </c>
      <c r="AH35" s="13">
        <f>POWER(AG$120/AG34,1/ROWS(AG34:AG$119))-1</f>
        <v>7.1818879630531018E-2</v>
      </c>
    </row>
    <row r="36" spans="1:34" x14ac:dyDescent="0.45">
      <c r="A36" s="8">
        <f t="shared" ref="A36:B51" si="24">A35+1</f>
        <v>88</v>
      </c>
      <c r="B36" s="8">
        <f t="shared" si="24"/>
        <v>2052</v>
      </c>
      <c r="C36" s="8"/>
      <c r="D36" s="14">
        <f t="shared" si="22"/>
        <v>128209.55834951864</v>
      </c>
      <c r="E36" s="17">
        <f t="shared" si="20"/>
        <v>49853.602150063773</v>
      </c>
      <c r="F36" s="17">
        <f t="shared" si="5"/>
        <v>78355.956199454871</v>
      </c>
      <c r="H36" s="17">
        <f t="shared" si="4"/>
        <v>163834.46881744015</v>
      </c>
      <c r="I36" s="17"/>
      <c r="K36" s="49">
        <f t="shared" si="10"/>
        <v>78355.956199454871</v>
      </c>
      <c r="L36" s="19">
        <f t="shared" si="6"/>
        <v>233.17302606788164</v>
      </c>
      <c r="M36" s="49">
        <f t="shared" si="11"/>
        <v>0</v>
      </c>
      <c r="N36" s="19">
        <f t="shared" si="7"/>
        <v>0</v>
      </c>
      <c r="O36" s="49">
        <f t="shared" si="12"/>
        <v>0</v>
      </c>
      <c r="P36" s="17">
        <v>163601.52873145824</v>
      </c>
      <c r="Q36" s="13">
        <f>'Random Decades'!Q36</f>
        <v>-0.16762660280397157</v>
      </c>
      <c r="R36" s="19">
        <f t="shared" si="8"/>
        <v>140644.38892580243</v>
      </c>
      <c r="S36" s="49">
        <f t="shared" si="9"/>
        <v>140877.5619518703</v>
      </c>
      <c r="T36" s="50">
        <f t="shared" si="13"/>
        <v>0.31910264453009818</v>
      </c>
      <c r="V36" s="91"/>
      <c r="W36" s="92"/>
      <c r="Y36" s="56">
        <f t="shared" ca="1" si="16"/>
        <v>3.8418214597956538E-2</v>
      </c>
      <c r="Z36" s="56">
        <f t="shared" ca="1" si="14"/>
        <v>-2.6993990017316949E-2</v>
      </c>
      <c r="AA36" s="56">
        <f t="shared" ca="1" si="17"/>
        <v>0.25322029387541778</v>
      </c>
      <c r="AB36" s="56">
        <f t="shared" ca="1" si="23"/>
        <v>0.43965824136703446</v>
      </c>
      <c r="AD36" s="13"/>
      <c r="AE36">
        <f t="shared" si="3"/>
        <v>1934</v>
      </c>
      <c r="AF36" s="13">
        <v>4.1041041041040893E-2</v>
      </c>
      <c r="AG36" s="76">
        <f t="shared" si="2"/>
        <v>2.0308533489552834</v>
      </c>
      <c r="AH36" s="13">
        <f>POWER(AG$120/AG35,1/ROWS(AG35:AG$119))-1</f>
        <v>6.625818024767649E-2</v>
      </c>
    </row>
    <row r="37" spans="1:34" x14ac:dyDescent="0.45">
      <c r="A37" s="8">
        <f t="shared" si="24"/>
        <v>89</v>
      </c>
      <c r="B37" s="8">
        <f t="shared" si="24"/>
        <v>2053</v>
      </c>
      <c r="C37" s="8"/>
      <c r="D37" s="14">
        <f t="shared" si="22"/>
        <v>132055.8451000042</v>
      </c>
      <c r="E37" s="17">
        <f t="shared" si="20"/>
        <v>51349.21021456569</v>
      </c>
      <c r="F37" s="17">
        <f t="shared" si="5"/>
        <v>80706.634885438514</v>
      </c>
      <c r="H37" s="17">
        <f t="shared" si="4"/>
        <v>168749.50288196339</v>
      </c>
      <c r="I37" s="17"/>
      <c r="K37" s="49">
        <f t="shared" si="10"/>
        <v>80706.634885438514</v>
      </c>
      <c r="L37" s="19">
        <f t="shared" si="6"/>
        <v>60231.097993498217</v>
      </c>
      <c r="M37" s="49">
        <f t="shared" si="11"/>
        <v>140644.38892580243</v>
      </c>
      <c r="N37" s="19">
        <f t="shared" si="7"/>
        <v>0</v>
      </c>
      <c r="O37" s="49">
        <f t="shared" si="12"/>
        <v>140644.38892580243</v>
      </c>
      <c r="P37" s="17"/>
      <c r="Q37" s="13">
        <f>'Random Decades'!Q37</f>
        <v>0.25322029387541778</v>
      </c>
      <c r="R37" s="19">
        <f t="shared" si="8"/>
        <v>0</v>
      </c>
      <c r="S37" s="49">
        <f t="shared" si="9"/>
        <v>60231.097993498217</v>
      </c>
      <c r="T37" s="50">
        <f t="shared" si="13"/>
        <v>0.57288494893893249</v>
      </c>
      <c r="V37" s="91"/>
      <c r="W37" s="92"/>
      <c r="Y37" s="56">
        <f t="shared" ca="1" si="16"/>
        <v>-6.4351469792510746E-2</v>
      </c>
      <c r="Z37" s="56">
        <f t="shared" ca="1" si="14"/>
        <v>0.26162060301507539</v>
      </c>
      <c r="AA37" s="56">
        <f t="shared" ca="1" si="17"/>
        <v>0.26499411636322567</v>
      </c>
      <c r="AB37" s="56">
        <f t="shared" ca="1" si="23"/>
        <v>0.20771513353115734</v>
      </c>
      <c r="AD37" s="13"/>
      <c r="AE37">
        <f t="shared" si="3"/>
        <v>1935</v>
      </c>
      <c r="AF37" s="13">
        <v>0.38557692307692304</v>
      </c>
      <c r="AG37" s="76">
        <f t="shared" si="2"/>
        <v>2.813903534465926</v>
      </c>
      <c r="AH37" s="13">
        <f>POWER(AG$120/AG36,1/ROWS(AG36:AG$119))-1</f>
        <v>6.656203448701703E-2</v>
      </c>
    </row>
    <row r="38" spans="1:34" s="54" customFormat="1" x14ac:dyDescent="0.45">
      <c r="A38" s="51">
        <f t="shared" si="24"/>
        <v>90</v>
      </c>
      <c r="B38" s="51">
        <f t="shared" si="24"/>
        <v>2054</v>
      </c>
      <c r="C38" s="51"/>
      <c r="D38" s="52">
        <f t="shared" si="22"/>
        <v>136017.52045300431</v>
      </c>
      <c r="E38" s="53">
        <f t="shared" si="20"/>
        <v>52889.686521002659</v>
      </c>
      <c r="F38" s="53">
        <f t="shared" si="5"/>
        <v>83127.833932001653</v>
      </c>
      <c r="H38" s="53">
        <f t="shared" si="4"/>
        <v>173811.9879684223</v>
      </c>
      <c r="I38" s="53"/>
      <c r="K38" s="59">
        <f t="shared" si="10"/>
        <v>60231.097993498217</v>
      </c>
      <c r="L38" s="57">
        <f t="shared" si="6"/>
        <v>0</v>
      </c>
      <c r="M38" s="59">
        <f t="shared" si="11"/>
        <v>0</v>
      </c>
      <c r="N38" s="57">
        <f t="shared" si="7"/>
        <v>0</v>
      </c>
      <c r="O38" s="59">
        <f t="shared" si="12"/>
        <v>0</v>
      </c>
      <c r="P38" s="53"/>
      <c r="Q38" s="56">
        <f>'Random Decades'!Q38</f>
        <v>3.1481074048919533E-2</v>
      </c>
      <c r="R38" s="57">
        <f t="shared" si="8"/>
        <v>0</v>
      </c>
      <c r="S38" s="59">
        <f t="shared" si="9"/>
        <v>0</v>
      </c>
      <c r="T38" s="60">
        <f t="shared" si="13"/>
        <v>1</v>
      </c>
      <c r="V38" s="91"/>
      <c r="W38" s="92"/>
      <c r="Y38" s="56">
        <f t="shared" ca="1" si="16"/>
        <v>7.2014013726483346E-3</v>
      </c>
      <c r="Z38" s="56">
        <f t="shared" ca="1" si="14"/>
        <v>0.29997510580034836</v>
      </c>
      <c r="AA38" s="56">
        <f t="shared" ca="1" si="17"/>
        <v>0.16098276494316099</v>
      </c>
      <c r="AB38" s="56">
        <f t="shared" ca="1" si="23"/>
        <v>2.2727272727272707E-2</v>
      </c>
      <c r="AC38" s="9"/>
      <c r="AD38" s="13"/>
      <c r="AE38">
        <f t="shared" si="3"/>
        <v>1936</v>
      </c>
      <c r="AF38" s="13">
        <v>0.24843858431644694</v>
      </c>
      <c r="AG38" s="76">
        <f t="shared" si="2"/>
        <v>3.512985744971687</v>
      </c>
      <c r="AH38" s="13">
        <f>POWER(AG$120/AG37,1/ROWS(AG37:AG$119))-1</f>
        <v>6.320475270400383E-2</v>
      </c>
    </row>
    <row r="39" spans="1:34" x14ac:dyDescent="0.45">
      <c r="A39" s="8">
        <f t="shared" si="24"/>
        <v>91</v>
      </c>
      <c r="B39" s="8">
        <f t="shared" si="24"/>
        <v>2055</v>
      </c>
      <c r="C39" s="8"/>
      <c r="D39" s="14">
        <f t="shared" si="22"/>
        <v>140098.04606659446</v>
      </c>
      <c r="E39" s="17">
        <f t="shared" si="20"/>
        <v>54476.377116632742</v>
      </c>
      <c r="F39" s="17">
        <f t="shared" si="5"/>
        <v>85621.668949961721</v>
      </c>
      <c r="H39" s="17">
        <f t="shared" si="4"/>
        <v>179026.34760747495</v>
      </c>
      <c r="I39" s="17"/>
      <c r="K39" s="49">
        <f t="shared" si="10"/>
        <v>0</v>
      </c>
      <c r="L39" s="19">
        <f t="shared" si="6"/>
        <v>0</v>
      </c>
      <c r="M39" s="49">
        <f t="shared" si="11"/>
        <v>0</v>
      </c>
      <c r="N39" s="19">
        <f t="shared" si="7"/>
        <v>0</v>
      </c>
      <c r="O39" s="49">
        <f t="shared" si="12"/>
        <v>0</v>
      </c>
      <c r="P39" s="17"/>
      <c r="Q39" s="13">
        <f>'Random Decades'!Q39</f>
        <v>-6.0743763331169154E-3</v>
      </c>
      <c r="R39" s="19">
        <f t="shared" si="8"/>
        <v>0</v>
      </c>
      <c r="S39" s="49">
        <f t="shared" si="9"/>
        <v>0</v>
      </c>
      <c r="T39" s="50">
        <f t="shared" si="13"/>
        <v>0</v>
      </c>
      <c r="V39" s="91"/>
      <c r="W39" s="92"/>
      <c r="Y39" s="56">
        <f t="shared" ca="1" si="16"/>
        <v>4.3065197320205605E-2</v>
      </c>
      <c r="Z39" s="56">
        <f t="shared" ca="1" si="14"/>
        <v>3.4469551895823791E-3</v>
      </c>
      <c r="AA39" s="56">
        <f t="shared" ca="1" si="17"/>
        <v>-6.0743763331169154E-3</v>
      </c>
      <c r="AB39" s="56">
        <f t="shared" ca="1" si="23"/>
        <v>-0.12772772772772778</v>
      </c>
      <c r="AD39" s="13"/>
      <c r="AE39">
        <f t="shared" si="3"/>
        <v>1937</v>
      </c>
      <c r="AF39" s="13">
        <v>-0.32795997776542518</v>
      </c>
      <c r="AG39" s="76">
        <f t="shared" si="2"/>
        <v>2.3608670181605169</v>
      </c>
      <c r="AH39" s="13">
        <f>POWER(AG$120/AG38,1/ROWS(AG38:AG$119))-1</f>
        <v>6.1124388264256924E-2</v>
      </c>
    </row>
    <row r="40" spans="1:34" x14ac:dyDescent="0.45">
      <c r="A40" s="8">
        <f t="shared" si="24"/>
        <v>92</v>
      </c>
      <c r="B40" s="8">
        <f t="shared" si="24"/>
        <v>2056</v>
      </c>
      <c r="C40" s="8"/>
      <c r="D40" s="14">
        <f t="shared" si="22"/>
        <v>144300.98744859229</v>
      </c>
      <c r="E40" s="17">
        <f t="shared" si="20"/>
        <v>56110.668430131729</v>
      </c>
      <c r="F40" s="17">
        <f t="shared" si="5"/>
        <v>88190.319018460563</v>
      </c>
      <c r="H40" s="17">
        <f t="shared" si="4"/>
        <v>184397.13803569923</v>
      </c>
      <c r="I40" s="17"/>
      <c r="K40" s="49">
        <f t="shared" si="10"/>
        <v>0</v>
      </c>
      <c r="L40" s="19">
        <f t="shared" si="6"/>
        <v>0</v>
      </c>
      <c r="M40" s="49">
        <f t="shared" si="11"/>
        <v>0</v>
      </c>
      <c r="N40" s="19">
        <f t="shared" si="7"/>
        <v>0</v>
      </c>
      <c r="O40" s="49">
        <f t="shared" si="12"/>
        <v>0</v>
      </c>
      <c r="P40" s="17"/>
      <c r="Q40" s="13">
        <f>'Random Decades'!Q40</f>
        <v>0.16288313505948215</v>
      </c>
      <c r="R40" s="19">
        <f t="shared" si="8"/>
        <v>0</v>
      </c>
      <c r="S40" s="49">
        <f t="shared" si="9"/>
        <v>0</v>
      </c>
      <c r="T40" s="50">
        <f t="shared" si="13"/>
        <v>0</v>
      </c>
      <c r="V40" s="91"/>
      <c r="W40" s="92"/>
      <c r="Y40" s="56">
        <f t="shared" ca="1" si="16"/>
        <v>1.6383404225089774E-2</v>
      </c>
      <c r="Z40" s="56">
        <f t="shared" ca="1" si="14"/>
        <v>0.2767175572519085</v>
      </c>
      <c r="AA40" s="56">
        <f t="shared" ca="1" si="17"/>
        <v>6.4317350279221808E-2</v>
      </c>
      <c r="AB40" s="56">
        <f t="shared" ca="1" si="23"/>
        <v>0.33968326830387885</v>
      </c>
      <c r="AD40" s="13"/>
      <c r="AE40">
        <f t="shared" si="3"/>
        <v>1938</v>
      </c>
      <c r="AF40" s="13">
        <v>0.2803970223325063</v>
      </c>
      <c r="AG40" s="76">
        <f t="shared" si="2"/>
        <v>3.0228471001757491</v>
      </c>
      <c r="AH40" s="13">
        <f>POWER(AG$120/AG39,1/ROWS(AG39:AG$119))-1</f>
        <v>6.712506988426048E-2</v>
      </c>
    </row>
    <row r="41" spans="1:34" x14ac:dyDescent="0.45">
      <c r="A41" s="8">
        <f t="shared" si="24"/>
        <v>93</v>
      </c>
      <c r="B41" s="8">
        <f t="shared" si="24"/>
        <v>2057</v>
      </c>
      <c r="C41" s="8"/>
      <c r="D41" s="14">
        <f t="shared" si="22"/>
        <v>148630.01707205008</v>
      </c>
      <c r="E41" s="17">
        <f t="shared" si="20"/>
        <v>57793.988483035682</v>
      </c>
      <c r="F41" s="17">
        <f t="shared" si="5"/>
        <v>90836.0285890144</v>
      </c>
      <c r="H41" s="17">
        <f t="shared" si="4"/>
        <v>189929.05217677023</v>
      </c>
      <c r="I41" s="17"/>
      <c r="K41" s="49">
        <f t="shared" si="10"/>
        <v>0</v>
      </c>
      <c r="L41" s="19">
        <f t="shared" si="6"/>
        <v>0</v>
      </c>
      <c r="M41" s="49">
        <f t="shared" si="11"/>
        <v>0</v>
      </c>
      <c r="N41" s="19">
        <f t="shared" si="7"/>
        <v>0</v>
      </c>
      <c r="O41" s="49">
        <f t="shared" si="12"/>
        <v>0</v>
      </c>
      <c r="P41" s="17"/>
      <c r="Q41" s="13">
        <f>'Random Decades'!Q41</f>
        <v>6.4317350279221808E-2</v>
      </c>
      <c r="R41" s="19">
        <f t="shared" si="8"/>
        <v>0</v>
      </c>
      <c r="S41" s="49">
        <f t="shared" si="9"/>
        <v>0</v>
      </c>
      <c r="T41" s="50">
        <f t="shared" si="13"/>
        <v>0</v>
      </c>
      <c r="V41" s="91"/>
      <c r="W41" s="92"/>
      <c r="Y41" s="56">
        <f t="shared" ca="1" si="16"/>
        <v>4.5987978544645017E-3</v>
      </c>
      <c r="Z41" s="56">
        <f t="shared" ca="1" si="14"/>
        <v>0.49476831091180884</v>
      </c>
      <c r="AA41" s="56">
        <f t="shared" ca="1" si="17"/>
        <v>4.1863354037267042E-2</v>
      </c>
      <c r="AB41" s="56">
        <f t="shared" ca="1" si="23"/>
        <v>0.1639540860030837</v>
      </c>
      <c r="AD41" s="13"/>
      <c r="AE41">
        <f t="shared" si="3"/>
        <v>1939</v>
      </c>
      <c r="AF41" s="13">
        <v>-2.9715762273901936E-2</v>
      </c>
      <c r="AG41" s="76">
        <f t="shared" si="2"/>
        <v>2.9330208943565728</v>
      </c>
      <c r="AH41" s="13">
        <f>POWER(AG$120/AG40,1/ROWS(AG40:AG$119))-1</f>
        <v>6.4697431123723392E-2</v>
      </c>
    </row>
    <row r="42" spans="1:34" x14ac:dyDescent="0.45">
      <c r="A42" s="8">
        <f t="shared" si="24"/>
        <v>94</v>
      </c>
      <c r="B42" s="8">
        <f t="shared" si="24"/>
        <v>2058</v>
      </c>
      <c r="C42" s="8"/>
      <c r="D42" s="14">
        <f t="shared" si="22"/>
        <v>153088.91758421159</v>
      </c>
      <c r="E42" s="17">
        <f t="shared" si="20"/>
        <v>59527.808137526757</v>
      </c>
      <c r="F42" s="17">
        <f t="shared" si="5"/>
        <v>93561.10944668483</v>
      </c>
      <c r="H42" s="17">
        <f t="shared" si="4"/>
        <v>195626.92374207333</v>
      </c>
      <c r="I42" s="17"/>
      <c r="K42" s="49">
        <f t="shared" si="10"/>
        <v>0</v>
      </c>
      <c r="L42" s="19">
        <f t="shared" si="6"/>
        <v>0</v>
      </c>
      <c r="M42" s="49">
        <f t="shared" si="11"/>
        <v>0</v>
      </c>
      <c r="N42" s="19">
        <f t="shared" si="7"/>
        <v>0</v>
      </c>
      <c r="O42" s="49">
        <f t="shared" si="12"/>
        <v>0</v>
      </c>
      <c r="P42" s="17"/>
      <c r="Q42" s="13">
        <f>'Random Decades'!Q42</f>
        <v>-0.33836997165430316</v>
      </c>
      <c r="R42" s="19">
        <f t="shared" si="8"/>
        <v>0</v>
      </c>
      <c r="S42" s="49">
        <f t="shared" si="9"/>
        <v>0</v>
      </c>
      <c r="T42" s="50">
        <f t="shared" si="13"/>
        <v>0</v>
      </c>
      <c r="V42" s="91"/>
      <c r="W42" s="92"/>
      <c r="Y42" s="56">
        <f t="shared" ca="1" si="16"/>
        <v>1.4372126876151909E-2</v>
      </c>
      <c r="Z42" s="56">
        <f t="shared" ca="1" si="14"/>
        <v>-0.17166666666666663</v>
      </c>
      <c r="AA42" s="56">
        <f t="shared" ca="1" si="17"/>
        <v>-0.18941504178272972</v>
      </c>
      <c r="AB42" s="56">
        <f t="shared" ca="1" si="23"/>
        <v>-9.346482190167793E-2</v>
      </c>
      <c r="AD42" s="13"/>
      <c r="AE42">
        <f t="shared" si="3"/>
        <v>1940</v>
      </c>
      <c r="AF42" s="13">
        <v>-0.12716378162450059</v>
      </c>
      <c r="AG42" s="76">
        <f t="shared" si="2"/>
        <v>2.5600468658465161</v>
      </c>
      <c r="AH42" s="13">
        <f>POWER(AG$120/AG41,1/ROWS(AG41:AG$119))-1</f>
        <v>6.594961600328797E-2</v>
      </c>
    </row>
    <row r="43" spans="1:34" s="54" customFormat="1" x14ac:dyDescent="0.45">
      <c r="A43" s="62">
        <f t="shared" si="24"/>
        <v>95</v>
      </c>
      <c r="B43" s="62">
        <f t="shared" si="24"/>
        <v>2059</v>
      </c>
      <c r="C43" s="62"/>
      <c r="D43" s="63">
        <f t="shared" si="22"/>
        <v>157681.58511173795</v>
      </c>
      <c r="E43" s="64">
        <f t="shared" si="20"/>
        <v>61313.642381652564</v>
      </c>
      <c r="F43" s="64">
        <f t="shared" si="5"/>
        <v>96367.942730085386</v>
      </c>
      <c r="G43" s="65"/>
      <c r="H43" s="64">
        <f t="shared" si="4"/>
        <v>201495.7314543355</v>
      </c>
      <c r="I43" s="64"/>
      <c r="J43" s="65"/>
      <c r="K43" s="66">
        <f t="shared" si="10"/>
        <v>0</v>
      </c>
      <c r="L43" s="67">
        <f t="shared" si="6"/>
        <v>0</v>
      </c>
      <c r="M43" s="66">
        <f t="shared" si="11"/>
        <v>0</v>
      </c>
      <c r="N43" s="67">
        <f t="shared" si="7"/>
        <v>0</v>
      </c>
      <c r="O43" s="66">
        <f t="shared" si="12"/>
        <v>0</v>
      </c>
      <c r="P43" s="64"/>
      <c r="Q43" s="68">
        <f>'Random Decades'!Q43</f>
        <v>-0.10805635344002185</v>
      </c>
      <c r="R43" s="67">
        <f t="shared" si="8"/>
        <v>0</v>
      </c>
      <c r="S43" s="66">
        <f t="shared" si="9"/>
        <v>0</v>
      </c>
      <c r="T43" s="69">
        <f t="shared" si="13"/>
        <v>0</v>
      </c>
      <c r="U43" s="65"/>
      <c r="V43" s="91"/>
      <c r="W43" s="92"/>
      <c r="Y43" s="56">
        <f t="shared" ca="1" si="16"/>
        <v>7.5405348563642007E-3</v>
      </c>
      <c r="Z43" s="56">
        <f t="shared" ca="1" si="14"/>
        <v>-0.33762575452716304</v>
      </c>
      <c r="AA43" s="56">
        <f t="shared" ca="1" si="17"/>
        <v>0.25221643758032553</v>
      </c>
      <c r="AB43" s="56">
        <f t="shared" ca="1" si="23"/>
        <v>0.18704335119337556</v>
      </c>
      <c r="AC43" s="9"/>
      <c r="AD43" s="13"/>
      <c r="AE43">
        <f t="shared" si="3"/>
        <v>1941</v>
      </c>
      <c r="AF43" s="13">
        <v>-0.15331807780320361</v>
      </c>
      <c r="AG43" s="76">
        <f t="shared" si="2"/>
        <v>2.1675454012888125</v>
      </c>
      <c r="AH43" s="13">
        <f>POWER(AG$120/AG42,1/ROWS(AG42:AG$119))-1</f>
        <v>6.8684592811450562E-2</v>
      </c>
    </row>
    <row r="44" spans="1:34" x14ac:dyDescent="0.45">
      <c r="A44" s="8">
        <f t="shared" si="24"/>
        <v>96</v>
      </c>
      <c r="B44" s="8">
        <f t="shared" si="24"/>
        <v>2060</v>
      </c>
      <c r="C44" s="8"/>
      <c r="D44" s="14">
        <f t="shared" si="22"/>
        <v>162412.03266509008</v>
      </c>
      <c r="E44" s="17">
        <f t="shared" si="20"/>
        <v>63153.051653102142</v>
      </c>
      <c r="F44" s="17">
        <f t="shared" si="5"/>
        <v>99258.98101198794</v>
      </c>
      <c r="H44" s="17">
        <f t="shared" si="4"/>
        <v>207540.60339796561</v>
      </c>
      <c r="I44" s="17"/>
      <c r="K44" s="49">
        <f t="shared" si="10"/>
        <v>0</v>
      </c>
      <c r="L44" s="19">
        <f t="shared" si="6"/>
        <v>0</v>
      </c>
      <c r="M44" s="49">
        <f t="shared" si="11"/>
        <v>0</v>
      </c>
      <c r="N44" s="19">
        <f t="shared" si="7"/>
        <v>0</v>
      </c>
      <c r="O44" s="49">
        <f t="shared" si="12"/>
        <v>0</v>
      </c>
      <c r="P44" s="17"/>
      <c r="Q44" s="13">
        <f>'Random Decades'!Q44</f>
        <v>0.17006594080662474</v>
      </c>
      <c r="R44" s="19">
        <f t="shared" si="8"/>
        <v>0</v>
      </c>
      <c r="S44" s="49">
        <f t="shared" si="9"/>
        <v>0</v>
      </c>
      <c r="T44" s="50">
        <f t="shared" si="13"/>
        <v>0</v>
      </c>
      <c r="V44" s="91"/>
      <c r="W44" s="92"/>
      <c r="Y44" s="56">
        <f t="shared" ca="1" si="16"/>
        <v>-1.4815329804132749E-2</v>
      </c>
      <c r="Z44" s="56">
        <f t="shared" ca="1" si="14"/>
        <v>-0.52673147023086264</v>
      </c>
      <c r="AA44" s="56">
        <f t="shared" ca="1" si="17"/>
        <v>0.20771513353115734</v>
      </c>
      <c r="AB44" s="56">
        <f t="shared" ref="AB44:AB53" ca="1" si="25">OFFSET($AF$2,$AC$44+ROW($A1)-1901,0,1,1)</f>
        <v>0.19599999999999995</v>
      </c>
      <c r="AC44" s="9">
        <f ca="1">RANDBETWEEN(1945, 2009)</f>
        <v>1982</v>
      </c>
      <c r="AD44" s="13"/>
      <c r="AE44">
        <f t="shared" si="3"/>
        <v>1942</v>
      </c>
      <c r="AF44" s="13">
        <v>7.5675675675675791E-2</v>
      </c>
      <c r="AG44" s="76">
        <f t="shared" si="2"/>
        <v>2.3315758640890474</v>
      </c>
      <c r="AH44" s="13">
        <f>POWER(AG$120/AG43,1/ROWS(AG43:AG$119))-1</f>
        <v>7.1921335644020479E-2</v>
      </c>
    </row>
    <row r="45" spans="1:34" x14ac:dyDescent="0.45">
      <c r="A45" s="8">
        <f t="shared" si="24"/>
        <v>97</v>
      </c>
      <c r="B45" s="8">
        <f t="shared" si="24"/>
        <v>2061</v>
      </c>
      <c r="C45" s="8"/>
      <c r="D45" s="14">
        <f t="shared" si="22"/>
        <v>167284.39364504279</v>
      </c>
      <c r="E45" s="17">
        <f t="shared" si="20"/>
        <v>65047.64320269521</v>
      </c>
      <c r="F45" s="17">
        <f t="shared" si="5"/>
        <v>102236.75044234758</v>
      </c>
      <c r="H45" s="17">
        <f t="shared" si="4"/>
        <v>213766.82149990456</v>
      </c>
      <c r="I45" s="17"/>
      <c r="K45" s="49">
        <f t="shared" si="10"/>
        <v>0</v>
      </c>
      <c r="L45" s="19">
        <f t="shared" si="6"/>
        <v>0</v>
      </c>
      <c r="M45" s="49">
        <f t="shared" si="11"/>
        <v>0</v>
      </c>
      <c r="N45" s="19">
        <f t="shared" si="7"/>
        <v>0</v>
      </c>
      <c r="O45" s="49">
        <f t="shared" si="12"/>
        <v>0</v>
      </c>
      <c r="P45" s="17"/>
      <c r="Q45" s="13">
        <f>'Random Decades'!Q45</f>
        <v>0.14560943643512458</v>
      </c>
      <c r="R45" s="19">
        <f t="shared" si="8"/>
        <v>0</v>
      </c>
      <c r="S45" s="49">
        <f t="shared" si="9"/>
        <v>0</v>
      </c>
      <c r="T45" s="50">
        <f t="shared" si="13"/>
        <v>0</v>
      </c>
      <c r="V45" s="91"/>
      <c r="W45" s="92"/>
      <c r="Y45" s="56">
        <f t="shared" ca="1" si="16"/>
        <v>-3.8458846141381731E-2</v>
      </c>
      <c r="Z45" s="56">
        <f t="shared" ca="1" si="14"/>
        <v>-0.23106546854942245</v>
      </c>
      <c r="AA45" s="56">
        <f t="shared" ca="1" si="17"/>
        <v>0.16098276494316099</v>
      </c>
      <c r="AB45" s="56">
        <f t="shared" ca="1" si="25"/>
        <v>0.20267558528428076</v>
      </c>
      <c r="AD45" s="13"/>
      <c r="AE45">
        <f t="shared" si="3"/>
        <v>1943</v>
      </c>
      <c r="AF45" s="13">
        <v>0.13819095477386933</v>
      </c>
      <c r="AG45" s="76">
        <f t="shared" si="2"/>
        <v>2.6537785588752221</v>
      </c>
      <c r="AH45" s="13">
        <f>POWER(AG$120/AG44,1/ROWS(AG44:AG$119))-1</f>
        <v>7.1872023874778534E-2</v>
      </c>
    </row>
    <row r="46" spans="1:34" x14ac:dyDescent="0.45">
      <c r="A46" s="8">
        <f t="shared" si="24"/>
        <v>98</v>
      </c>
      <c r="B46" s="8">
        <f t="shared" si="24"/>
        <v>2062</v>
      </c>
      <c r="C46" s="8"/>
      <c r="D46" s="14">
        <f t="shared" si="22"/>
        <v>172302.92545439408</v>
      </c>
      <c r="E46" s="17">
        <f t="shared" si="20"/>
        <v>66999.072498776062</v>
      </c>
      <c r="F46" s="17">
        <f t="shared" si="5"/>
        <v>105303.85295561801</v>
      </c>
      <c r="H46" s="17">
        <f t="shared" si="4"/>
        <v>220179.82614490169</v>
      </c>
      <c r="I46" s="17"/>
      <c r="K46" s="49">
        <f t="shared" si="10"/>
        <v>0</v>
      </c>
      <c r="L46" s="19">
        <f t="shared" si="6"/>
        <v>0</v>
      </c>
      <c r="M46" s="49">
        <f t="shared" si="11"/>
        <v>0</v>
      </c>
      <c r="N46" s="19">
        <f t="shared" si="7"/>
        <v>0</v>
      </c>
      <c r="O46" s="49">
        <f t="shared" si="12"/>
        <v>0</v>
      </c>
      <c r="P46" s="17"/>
      <c r="Q46" s="13">
        <f>'Random Decades'!Q46</f>
        <v>0.10891202379590426</v>
      </c>
      <c r="R46" s="19">
        <f t="shared" si="8"/>
        <v>0</v>
      </c>
      <c r="S46" s="49">
        <f t="shared" si="9"/>
        <v>0</v>
      </c>
      <c r="T46" s="50">
        <f t="shared" si="13"/>
        <v>0</v>
      </c>
      <c r="V46" s="91"/>
      <c r="W46" s="92"/>
      <c r="Y46" s="56">
        <f t="shared" ca="1" si="16"/>
        <v>2.5157171492399929E-2</v>
      </c>
      <c r="Z46" s="56">
        <f t="shared" ref="Z46:Z77" ca="1" si="26">OFFSET($AF$2,$Z$13+ROW($A33)-1901,0,1,1)</f>
        <v>0.66777963272120222</v>
      </c>
      <c r="AA46" s="56">
        <f t="shared" ca="1" si="17"/>
        <v>4.1750820499873775E-2</v>
      </c>
      <c r="AB46" s="56">
        <f t="shared" ca="1" si="25"/>
        <v>-3.7343079612267571E-2</v>
      </c>
      <c r="AD46" s="13"/>
      <c r="AE46">
        <f t="shared" si="3"/>
        <v>1944</v>
      </c>
      <c r="AF46" s="13">
        <v>0.12067696835908759</v>
      </c>
      <c r="AG46" s="76">
        <f t="shared" si="2"/>
        <v>2.9740285100566322</v>
      </c>
      <c r="AH46" s="13">
        <f>POWER(AG$120/AG45,1/ROWS(AG45:AG$119))-1</f>
        <v>7.1014391556581069E-2</v>
      </c>
    </row>
    <row r="47" spans="1:34" x14ac:dyDescent="0.45">
      <c r="A47" s="8">
        <f t="shared" si="24"/>
        <v>99</v>
      </c>
      <c r="B47" s="8">
        <f t="shared" si="24"/>
        <v>2063</v>
      </c>
      <c r="C47" s="8"/>
      <c r="D47" s="14">
        <f t="shared" si="22"/>
        <v>177472.01321802591</v>
      </c>
      <c r="E47" s="17">
        <f t="shared" si="20"/>
        <v>69009.04467373935</v>
      </c>
      <c r="F47" s="17">
        <f t="shared" si="5"/>
        <v>108462.96854428656</v>
      </c>
      <c r="H47" s="17">
        <f t="shared" si="4"/>
        <v>226785.22092924875</v>
      </c>
      <c r="I47" s="17"/>
      <c r="K47" s="49">
        <f t="shared" si="10"/>
        <v>0</v>
      </c>
      <c r="L47" s="19">
        <f t="shared" si="6"/>
        <v>0</v>
      </c>
      <c r="M47" s="49">
        <f t="shared" si="11"/>
        <v>0</v>
      </c>
      <c r="N47" s="19">
        <f t="shared" si="7"/>
        <v>0</v>
      </c>
      <c r="O47" s="49">
        <f t="shared" si="12"/>
        <v>0</v>
      </c>
      <c r="P47" s="17"/>
      <c r="Q47" s="13">
        <f>'Random Decades'!Q47</f>
        <v>-0.18941504178272972</v>
      </c>
      <c r="R47" s="19">
        <f t="shared" si="8"/>
        <v>0</v>
      </c>
      <c r="S47" s="49">
        <f t="shared" si="9"/>
        <v>0</v>
      </c>
      <c r="T47" s="50">
        <f t="shared" si="13"/>
        <v>0</v>
      </c>
      <c r="V47" s="91"/>
      <c r="W47" s="92"/>
      <c r="Y47" s="56">
        <f t="shared" ca="1" si="16"/>
        <v>-1.4533541612035725E-2</v>
      </c>
      <c r="Z47" s="56">
        <f t="shared" ca="1" si="26"/>
        <v>4.1041041041040893E-2</v>
      </c>
      <c r="AA47" s="56">
        <f t="shared" ca="1" si="17"/>
        <v>0.25080809205266519</v>
      </c>
      <c r="AB47" s="56">
        <f t="shared" ca="1" si="25"/>
        <v>0.27657642786398173</v>
      </c>
      <c r="AD47" s="13"/>
      <c r="AE47">
        <f t="shared" si="3"/>
        <v>1945</v>
      </c>
      <c r="AF47" s="13">
        <v>0.26657912015758356</v>
      </c>
      <c r="AG47" s="76">
        <f t="shared" si="2"/>
        <v>3.7668424135910983</v>
      </c>
      <c r="AH47" s="13">
        <f>POWER(AG$120/AG46,1/ROWS(AG46:AG$119))-1</f>
        <v>7.0358571367471034E-2</v>
      </c>
    </row>
    <row r="48" spans="1:34" x14ac:dyDescent="0.45">
      <c r="A48" s="8">
        <f t="shared" si="24"/>
        <v>100</v>
      </c>
      <c r="B48" s="8">
        <f t="shared" si="24"/>
        <v>2064</v>
      </c>
      <c r="C48" s="8"/>
      <c r="D48" s="14">
        <f t="shared" si="22"/>
        <v>182796.17361456668</v>
      </c>
      <c r="E48" s="17">
        <f t="shared" si="20"/>
        <v>71079.316013951538</v>
      </c>
      <c r="F48" s="17">
        <f t="shared" si="5"/>
        <v>111716.85760061514</v>
      </c>
      <c r="H48" s="17">
        <f t="shared" si="4"/>
        <v>233588.77755712625</v>
      </c>
      <c r="I48" s="17"/>
      <c r="K48" s="49">
        <f t="shared" si="10"/>
        <v>0</v>
      </c>
      <c r="L48" s="19">
        <f t="shared" si="6"/>
        <v>0</v>
      </c>
      <c r="M48" s="49">
        <f t="shared" si="11"/>
        <v>0</v>
      </c>
      <c r="N48" s="19">
        <f t="shared" si="7"/>
        <v>0</v>
      </c>
      <c r="O48" s="49">
        <f t="shared" si="12"/>
        <v>0</v>
      </c>
      <c r="P48" s="17"/>
      <c r="Q48" s="13">
        <f>'Random Decades'!Q48</f>
        <v>0.15196639938907985</v>
      </c>
      <c r="R48" s="19">
        <f t="shared" si="8"/>
        <v>0</v>
      </c>
      <c r="S48" s="49">
        <f t="shared" si="9"/>
        <v>0</v>
      </c>
      <c r="T48" s="50">
        <f t="shared" si="13"/>
        <v>0</v>
      </c>
      <c r="V48" s="91"/>
      <c r="W48" s="92"/>
      <c r="Y48" s="56">
        <f t="shared" ca="1" si="16"/>
        <v>-1.1284128416070623E-2</v>
      </c>
      <c r="Z48" s="56">
        <f t="shared" ca="1" si="26"/>
        <v>0.38557692307692304</v>
      </c>
      <c r="AA48" s="56">
        <f t="shared" ca="1" si="17"/>
        <v>8.4323922734026668E-2</v>
      </c>
      <c r="AB48" s="56">
        <f t="shared" ca="1" si="25"/>
        <v>0.22583565009374795</v>
      </c>
      <c r="AD48" s="13"/>
      <c r="AE48">
        <f t="shared" si="3"/>
        <v>1946</v>
      </c>
      <c r="AF48" s="13">
        <v>-8.1389320891653738E-2</v>
      </c>
      <c r="AG48" s="76">
        <f t="shared" si="2"/>
        <v>3.4602616676430409</v>
      </c>
      <c r="AH48" s="13">
        <f>POWER(AG$120/AG47,1/ROWS(AG47:AG$119))-1</f>
        <v>6.78933444176546E-2</v>
      </c>
    </row>
    <row r="49" spans="1:34" x14ac:dyDescent="0.45">
      <c r="A49" s="8">
        <f t="shared" si="24"/>
        <v>101</v>
      </c>
      <c r="B49" s="8">
        <f t="shared" si="24"/>
        <v>2065</v>
      </c>
      <c r="C49" s="8"/>
      <c r="D49" s="14">
        <f t="shared" si="22"/>
        <v>188280.0588230037</v>
      </c>
      <c r="E49" s="17">
        <f t="shared" si="20"/>
        <v>73211.695494370084</v>
      </c>
      <c r="F49" s="17">
        <f t="shared" si="5"/>
        <v>115068.36332863361</v>
      </c>
      <c r="H49" s="17">
        <f t="shared" si="4"/>
        <v>240596.44088384003</v>
      </c>
      <c r="I49" s="17"/>
      <c r="K49" s="49">
        <f t="shared" si="10"/>
        <v>0</v>
      </c>
      <c r="L49" s="19">
        <f t="shared" si="6"/>
        <v>0</v>
      </c>
      <c r="M49" s="49">
        <f t="shared" si="11"/>
        <v>0</v>
      </c>
      <c r="N49" s="19">
        <f t="shared" si="7"/>
        <v>0</v>
      </c>
      <c r="O49" s="49">
        <f t="shared" si="12"/>
        <v>0</v>
      </c>
      <c r="P49" s="17"/>
      <c r="Q49" s="13">
        <f>'Random Decades'!Q49</f>
        <v>4.2757706330792011E-2</v>
      </c>
      <c r="R49" s="19">
        <f t="shared" si="8"/>
        <v>0</v>
      </c>
      <c r="S49" s="49">
        <f t="shared" si="9"/>
        <v>0</v>
      </c>
      <c r="T49" s="50">
        <f t="shared" si="13"/>
        <v>0</v>
      </c>
      <c r="V49" s="91"/>
      <c r="W49" s="92"/>
      <c r="Y49" s="56">
        <f t="shared" ca="1" si="16"/>
        <v>-2.3553437361294938E-2</v>
      </c>
      <c r="Z49" s="56">
        <f t="shared" ca="1" si="26"/>
        <v>0.24843858431644694</v>
      </c>
      <c r="AA49" s="56">
        <f t="shared" ca="1" si="17"/>
        <v>0.1764117941029486</v>
      </c>
      <c r="AB49" s="56">
        <f t="shared" ca="1" si="25"/>
        <v>2.2573839662447304E-2</v>
      </c>
      <c r="AD49" s="13"/>
      <c r="AE49">
        <f t="shared" si="3"/>
        <v>1947</v>
      </c>
      <c r="AF49" s="13">
        <v>2.257336343115135E-2</v>
      </c>
      <c r="AG49" s="76">
        <f t="shared" si="2"/>
        <v>3.5383714118336291</v>
      </c>
      <c r="AH49" s="13">
        <f>POWER(AG$120/AG48,1/ROWS(AG48:AG$119))-1</f>
        <v>7.0129072939534742E-2</v>
      </c>
    </row>
    <row r="50" spans="1:34" x14ac:dyDescent="0.45">
      <c r="A50" s="8">
        <f t="shared" si="24"/>
        <v>102</v>
      </c>
      <c r="B50" s="8">
        <f t="shared" si="24"/>
        <v>2066</v>
      </c>
      <c r="C50" s="8"/>
      <c r="D50" s="14">
        <f t="shared" si="22"/>
        <v>193928.46058769381</v>
      </c>
      <c r="E50" s="17">
        <f t="shared" si="20"/>
        <v>75408.046359201195</v>
      </c>
      <c r="F50" s="17">
        <f t="shared" si="5"/>
        <v>118520.41422849262</v>
      </c>
      <c r="H50" s="17">
        <f t="shared" si="4"/>
        <v>247814.33411035524</v>
      </c>
      <c r="I50" s="17"/>
      <c r="K50" s="49">
        <f t="shared" si="10"/>
        <v>0</v>
      </c>
      <c r="L50" s="19">
        <f t="shared" si="6"/>
        <v>0</v>
      </c>
      <c r="M50" s="49">
        <f t="shared" si="11"/>
        <v>0</v>
      </c>
      <c r="N50" s="19">
        <f t="shared" si="7"/>
        <v>0</v>
      </c>
      <c r="O50" s="49">
        <f t="shared" si="12"/>
        <v>0</v>
      </c>
      <c r="P50" s="17"/>
      <c r="Q50" s="13">
        <f>'Random Decades'!Q50</f>
        <v>-0.15193897012078827</v>
      </c>
      <c r="R50" s="19">
        <f t="shared" si="8"/>
        <v>0</v>
      </c>
      <c r="S50" s="49">
        <f t="shared" si="9"/>
        <v>0</v>
      </c>
      <c r="T50" s="50">
        <f t="shared" si="13"/>
        <v>0</v>
      </c>
      <c r="V50" s="91"/>
      <c r="W50" s="92"/>
      <c r="Y50" s="56">
        <f t="shared" ca="1" si="16"/>
        <v>-1.6789932811226323E-2</v>
      </c>
      <c r="Z50" s="56">
        <f t="shared" ca="1" si="26"/>
        <v>-0.32795997776542518</v>
      </c>
      <c r="AA50" s="56">
        <f t="shared" ca="1" si="17"/>
        <v>-0.16578431372549018</v>
      </c>
      <c r="AB50" s="56">
        <f t="shared" ca="1" si="25"/>
        <v>0.1185269238704354</v>
      </c>
      <c r="AD50" s="13"/>
      <c r="AE50">
        <f t="shared" si="3"/>
        <v>1948</v>
      </c>
      <c r="AF50" s="13">
        <v>-2.1523178807946852E-2</v>
      </c>
      <c r="AG50" s="76">
        <f t="shared" si="2"/>
        <v>3.4622144112478064</v>
      </c>
      <c r="AH50" s="13">
        <f>POWER(AG$120/AG49,1/ROWS(AG49:AG$119))-1</f>
        <v>7.0814429860726058E-2</v>
      </c>
    </row>
    <row r="51" spans="1:34" x14ac:dyDescent="0.45">
      <c r="A51" s="8">
        <f t="shared" si="24"/>
        <v>103</v>
      </c>
      <c r="B51" s="8">
        <f t="shared" si="24"/>
        <v>2067</v>
      </c>
      <c r="C51" s="8"/>
      <c r="D51" s="14">
        <f t="shared" si="22"/>
        <v>199746.31440532464</v>
      </c>
      <c r="E51" s="17">
        <f t="shared" si="20"/>
        <v>77670.287749977229</v>
      </c>
      <c r="F51" s="17">
        <f t="shared" si="5"/>
        <v>122076.02665534741</v>
      </c>
      <c r="H51" s="17">
        <f t="shared" si="4"/>
        <v>255248.76413366589</v>
      </c>
      <c r="I51" s="17"/>
      <c r="K51" s="49">
        <f t="shared" si="10"/>
        <v>0</v>
      </c>
      <c r="L51" s="19">
        <f t="shared" si="6"/>
        <v>0</v>
      </c>
      <c r="M51" s="49">
        <f t="shared" si="11"/>
        <v>0</v>
      </c>
      <c r="N51" s="19">
        <f t="shared" si="7"/>
        <v>0</v>
      </c>
      <c r="O51" s="49">
        <f t="shared" si="12"/>
        <v>0</v>
      </c>
      <c r="P51" s="17"/>
      <c r="Q51" s="13">
        <f>'Random Decades'!Q51</f>
        <v>4.8100949525237358E-2</v>
      </c>
      <c r="R51" s="19">
        <f t="shared" si="8"/>
        <v>0</v>
      </c>
      <c r="S51" s="49">
        <f t="shared" si="9"/>
        <v>0</v>
      </c>
      <c r="T51" s="50">
        <f t="shared" si="13"/>
        <v>0</v>
      </c>
      <c r="V51" s="91"/>
      <c r="W51" s="92"/>
      <c r="Y51" s="56">
        <f t="shared" ca="1" si="16"/>
        <v>-8.0675120575963238E-2</v>
      </c>
      <c r="Z51" s="56">
        <f t="shared" ca="1" si="26"/>
        <v>0.2803970223325063</v>
      </c>
      <c r="AA51" s="56">
        <f t="shared" ca="1" si="17"/>
        <v>-0.15193897012078827</v>
      </c>
      <c r="AB51" s="56">
        <f t="shared" ca="1" si="25"/>
        <v>0.26957484091118689</v>
      </c>
      <c r="AD51" s="13"/>
      <c r="AE51">
        <f t="shared" si="3"/>
        <v>1949</v>
      </c>
      <c r="AF51" s="13">
        <v>0.12859560067681874</v>
      </c>
      <c r="AG51" s="76">
        <f t="shared" si="2"/>
        <v>3.9074399531341566</v>
      </c>
      <c r="AH51" s="13">
        <f>POWER(AG$120/AG50,1/ROWS(AG50:AG$119))-1</f>
        <v>7.2194798380154079E-2</v>
      </c>
    </row>
    <row r="52" spans="1:34" x14ac:dyDescent="0.45">
      <c r="A52" s="8">
        <f t="shared" ref="A52:B67" si="27">A51+1</f>
        <v>104</v>
      </c>
      <c r="B52" s="8">
        <f t="shared" si="27"/>
        <v>2068</v>
      </c>
      <c r="C52" s="8"/>
      <c r="D52" s="14">
        <f t="shared" si="22"/>
        <v>205738.70383748438</v>
      </c>
      <c r="E52" s="17">
        <f t="shared" si="20"/>
        <v>80000.396382476552</v>
      </c>
      <c r="F52" s="17">
        <f t="shared" si="5"/>
        <v>125738.30745500783</v>
      </c>
      <c r="H52" s="17">
        <f t="shared" si="4"/>
        <v>262906.22705767589</v>
      </c>
      <c r="I52" s="17"/>
      <c r="K52" s="49">
        <f t="shared" si="10"/>
        <v>0</v>
      </c>
      <c r="L52" s="19">
        <f t="shared" si="6"/>
        <v>0</v>
      </c>
      <c r="M52" s="49">
        <f t="shared" si="11"/>
        <v>0</v>
      </c>
      <c r="N52" s="19">
        <f t="shared" si="7"/>
        <v>0</v>
      </c>
      <c r="O52" s="49">
        <f t="shared" si="12"/>
        <v>0</v>
      </c>
      <c r="P52" s="17"/>
      <c r="Q52" s="13">
        <f>'Random Decades'!Q52</f>
        <v>6.1151507927047488E-2</v>
      </c>
      <c r="R52" s="19">
        <f t="shared" si="8"/>
        <v>0</v>
      </c>
      <c r="S52" s="49">
        <f t="shared" si="9"/>
        <v>0</v>
      </c>
      <c r="T52" s="50">
        <f t="shared" si="13"/>
        <v>0</v>
      </c>
      <c r="V52" s="91"/>
      <c r="W52" s="92"/>
      <c r="Y52" s="56">
        <f t="shared" ca="1" si="16"/>
        <v>-3.2837346655387498E-2</v>
      </c>
      <c r="Z52" s="56">
        <f t="shared" ca="1" si="26"/>
        <v>-2.9715762273901936E-2</v>
      </c>
      <c r="AA52" s="56">
        <f t="shared" ca="1" si="17"/>
        <v>-0.18941504178272972</v>
      </c>
      <c r="AB52" s="56">
        <f t="shared" ca="1" si="25"/>
        <v>-4.3404038936510236E-2</v>
      </c>
      <c r="AD52" s="13"/>
      <c r="AE52">
        <f t="shared" si="3"/>
        <v>1950</v>
      </c>
      <c r="AF52" s="13">
        <v>0.1764117941029486</v>
      </c>
      <c r="AG52" s="76">
        <f t="shared" si="2"/>
        <v>4.5967584456160946</v>
      </c>
      <c r="AH52" s="13">
        <f>POWER(AG$120/AG51,1/ROWS(AG51:AG$119))-1</f>
        <v>7.1398464898197567E-2</v>
      </c>
    </row>
    <row r="53" spans="1:34" x14ac:dyDescent="0.45">
      <c r="A53" s="8">
        <f t="shared" si="27"/>
        <v>105</v>
      </c>
      <c r="B53" s="8">
        <f t="shared" si="27"/>
        <v>2069</v>
      </c>
      <c r="C53" s="8"/>
      <c r="D53" s="14">
        <f t="shared" si="22"/>
        <v>211910.86495260891</v>
      </c>
      <c r="E53" s="17">
        <f t="shared" si="20"/>
        <v>82400.408273950845</v>
      </c>
      <c r="F53" s="17">
        <f t="shared" si="5"/>
        <v>129510.45667865807</v>
      </c>
      <c r="H53" s="17">
        <f t="shared" si="4"/>
        <v>270793.41386940615</v>
      </c>
      <c r="I53" s="17"/>
      <c r="K53" s="49">
        <f t="shared" si="10"/>
        <v>0</v>
      </c>
      <c r="L53" s="19">
        <f t="shared" si="6"/>
        <v>0</v>
      </c>
      <c r="M53" s="49">
        <f t="shared" si="11"/>
        <v>0</v>
      </c>
      <c r="N53" s="19">
        <f t="shared" si="7"/>
        <v>0</v>
      </c>
      <c r="O53" s="49">
        <f t="shared" si="12"/>
        <v>0</v>
      </c>
      <c r="P53" s="17"/>
      <c r="Q53" s="13">
        <f>'Random Decades'!Q53</f>
        <v>0.38331710483609194</v>
      </c>
      <c r="R53" s="19">
        <f t="shared" si="8"/>
        <v>0</v>
      </c>
      <c r="S53" s="49">
        <f t="shared" si="9"/>
        <v>0</v>
      </c>
      <c r="T53" s="50">
        <f t="shared" si="13"/>
        <v>0</v>
      </c>
      <c r="V53" s="91"/>
      <c r="W53" s="92"/>
      <c r="Y53" s="56">
        <f t="shared" ca="1" si="16"/>
        <v>-0.13891503455319518</v>
      </c>
      <c r="Z53" s="56">
        <f t="shared" ca="1" si="26"/>
        <v>-0.12716378162450059</v>
      </c>
      <c r="AA53" s="56">
        <f t="shared" ca="1" si="17"/>
        <v>-0.17268836468597593</v>
      </c>
      <c r="AB53" s="56">
        <f t="shared" ca="1" si="25"/>
        <v>0.20317424156130182</v>
      </c>
      <c r="AD53" s="13"/>
      <c r="AE53">
        <f t="shared" si="3"/>
        <v>1951</v>
      </c>
      <c r="AF53" s="13">
        <v>0.14358538657604081</v>
      </c>
      <c r="AG53" s="76">
        <f t="shared" si="2"/>
        <v>5.2567857840265617</v>
      </c>
      <c r="AH53" s="13">
        <f>POWER(AG$120/AG52,1/ROWS(AG52:AG$119))-1</f>
        <v>6.9926238557538323E-2</v>
      </c>
    </row>
    <row r="54" spans="1:34" x14ac:dyDescent="0.45">
      <c r="A54" s="8">
        <f t="shared" si="27"/>
        <v>106</v>
      </c>
      <c r="B54" s="8">
        <f t="shared" si="27"/>
        <v>2070</v>
      </c>
      <c r="C54" s="8"/>
      <c r="D54" s="14">
        <f t="shared" si="22"/>
        <v>218268.19090118719</v>
      </c>
      <c r="E54" s="17">
        <f t="shared" si="20"/>
        <v>84872.42052216937</v>
      </c>
      <c r="F54" s="17">
        <f t="shared" si="5"/>
        <v>133395.77037901781</v>
      </c>
      <c r="H54" s="17">
        <f t="shared" si="4"/>
        <v>278917.21628548834</v>
      </c>
      <c r="I54" s="17"/>
      <c r="K54" s="49">
        <f t="shared" si="10"/>
        <v>0</v>
      </c>
      <c r="L54" s="19">
        <f t="shared" si="6"/>
        <v>0</v>
      </c>
      <c r="M54" s="49">
        <f t="shared" si="11"/>
        <v>0</v>
      </c>
      <c r="N54" s="19">
        <f t="shared" si="7"/>
        <v>0</v>
      </c>
      <c r="O54" s="49">
        <f t="shared" si="12"/>
        <v>0</v>
      </c>
      <c r="P54" s="17"/>
      <c r="Q54" s="13">
        <f>'Random Decades'!Q54</f>
        <v>0.17867198498357584</v>
      </c>
      <c r="R54" s="19">
        <f t="shared" si="8"/>
        <v>0</v>
      </c>
      <c r="S54" s="49">
        <f t="shared" si="9"/>
        <v>0</v>
      </c>
      <c r="T54" s="50">
        <f t="shared" si="13"/>
        <v>0</v>
      </c>
      <c r="V54" s="91"/>
      <c r="W54" s="92"/>
      <c r="Y54" s="56">
        <f t="shared" ca="1" si="16"/>
        <v>1.5806709198121914E-3</v>
      </c>
      <c r="Z54" s="56">
        <f t="shared" ca="1" si="26"/>
        <v>-0.15331807780320361</v>
      </c>
      <c r="AA54" s="56">
        <f t="shared" ca="1" si="17"/>
        <v>0.17867198498357584</v>
      </c>
      <c r="AB54" s="56">
        <f t="shared" ref="AB54:AB63" ca="1" si="28">OFFSET($AF$2,$AC$54+ROW($A1)-1901,0,1,1)</f>
        <v>0.26014734908444237</v>
      </c>
      <c r="AC54" s="9">
        <f ca="1">RANDBETWEEN(1945, 2009)</f>
        <v>1996</v>
      </c>
      <c r="AD54" s="13"/>
      <c r="AE54">
        <f t="shared" si="3"/>
        <v>1952</v>
      </c>
      <c r="AF54" s="13">
        <v>8.4323922734026668E-2</v>
      </c>
      <c r="AG54" s="76">
        <f t="shared" si="2"/>
        <v>5.7000585823081469</v>
      </c>
      <c r="AH54" s="13">
        <f>POWER(AG$120/AG53,1/ROWS(AG53:AG$119))-1</f>
        <v>6.8863568275894682E-2</v>
      </c>
    </row>
    <row r="55" spans="1:34" x14ac:dyDescent="0.45">
      <c r="A55" s="8">
        <f t="shared" si="27"/>
        <v>107</v>
      </c>
      <c r="B55" s="8">
        <f t="shared" si="27"/>
        <v>2071</v>
      </c>
      <c r="C55" s="8"/>
      <c r="D55" s="14">
        <f t="shared" si="22"/>
        <v>224816.2366282228</v>
      </c>
      <c r="E55" s="17">
        <f t="shared" si="20"/>
        <v>87418.593137834454</v>
      </c>
      <c r="F55" s="17">
        <f t="shared" si="5"/>
        <v>137397.64349038835</v>
      </c>
      <c r="H55" s="17">
        <f t="shared" si="4"/>
        <v>287284.732774053</v>
      </c>
      <c r="I55" s="17"/>
      <c r="K55" s="49">
        <f t="shared" si="10"/>
        <v>0</v>
      </c>
      <c r="L55" s="19">
        <f t="shared" si="6"/>
        <v>0</v>
      </c>
      <c r="M55" s="49">
        <f t="shared" si="11"/>
        <v>0</v>
      </c>
      <c r="N55" s="19">
        <f t="shared" si="7"/>
        <v>0</v>
      </c>
      <c r="O55" s="49">
        <f t="shared" si="12"/>
        <v>0</v>
      </c>
      <c r="P55" s="17"/>
      <c r="Q55" s="13">
        <f>'Random Decades'!Q55</f>
        <v>-0.17268836468597593</v>
      </c>
      <c r="R55" s="19">
        <f t="shared" si="8"/>
        <v>0</v>
      </c>
      <c r="S55" s="49">
        <f t="shared" si="9"/>
        <v>0</v>
      </c>
      <c r="T55" s="50">
        <f t="shared" si="13"/>
        <v>0</v>
      </c>
      <c r="V55" s="91"/>
      <c r="W55" s="92"/>
      <c r="Y55" s="56">
        <f t="shared" ca="1" si="16"/>
        <v>-4.7114395758088456E-2</v>
      </c>
      <c r="Z55" s="56">
        <f t="shared" ca="1" si="26"/>
        <v>7.5675675675675791E-2</v>
      </c>
      <c r="AA55" s="56">
        <f t="shared" ca="1" si="17"/>
        <v>-0.18941504178272972</v>
      </c>
      <c r="AB55" s="56">
        <f t="shared" ca="1" si="28"/>
        <v>0.22641626475195009</v>
      </c>
      <c r="AD55" s="13"/>
      <c r="AE55">
        <f t="shared" si="3"/>
        <v>1953</v>
      </c>
      <c r="AF55" s="13">
        <v>-3.7684138403562883E-2</v>
      </c>
      <c r="AG55" s="76">
        <f t="shared" si="2"/>
        <v>5.4852567857840304</v>
      </c>
      <c r="AH55" s="13">
        <f>POWER(AG$120/AG54,1/ROWS(AG54:AG$119))-1</f>
        <v>6.8631023734522678E-2</v>
      </c>
    </row>
    <row r="56" spans="1:34" x14ac:dyDescent="0.45">
      <c r="A56" s="8">
        <f t="shared" si="27"/>
        <v>108</v>
      </c>
      <c r="B56" s="8">
        <f t="shared" si="27"/>
        <v>2072</v>
      </c>
      <c r="C56" s="8"/>
      <c r="D56" s="14">
        <f t="shared" si="22"/>
        <v>231560.7237270695</v>
      </c>
      <c r="E56" s="17">
        <f t="shared" si="20"/>
        <v>90041.150931969489</v>
      </c>
      <c r="F56" s="17">
        <f t="shared" si="5"/>
        <v>141519.57279510002</v>
      </c>
      <c r="H56" s="17">
        <f t="shared" si="4"/>
        <v>295903.27475727466</v>
      </c>
      <c r="I56" s="17"/>
      <c r="K56" s="49">
        <f t="shared" si="10"/>
        <v>0</v>
      </c>
      <c r="L56" s="19">
        <f t="shared" si="6"/>
        <v>0</v>
      </c>
      <c r="M56" s="49">
        <f t="shared" si="11"/>
        <v>0</v>
      </c>
      <c r="N56" s="19">
        <f t="shared" si="7"/>
        <v>0</v>
      </c>
      <c r="O56" s="49">
        <f t="shared" si="12"/>
        <v>0</v>
      </c>
      <c r="P56" s="17"/>
      <c r="Q56" s="13">
        <f>'Random Decades'!Q56</f>
        <v>-3.1520692974013498E-2</v>
      </c>
      <c r="R56" s="19">
        <f t="shared" si="8"/>
        <v>0</v>
      </c>
      <c r="S56" s="49">
        <f t="shared" si="9"/>
        <v>0</v>
      </c>
      <c r="T56" s="50">
        <f t="shared" si="13"/>
        <v>0</v>
      </c>
      <c r="V56" s="91"/>
      <c r="W56" s="92"/>
      <c r="Y56" s="56">
        <f t="shared" ca="1" si="16"/>
        <v>4.1285333858856736E-2</v>
      </c>
      <c r="Z56" s="56">
        <f t="shared" ca="1" si="26"/>
        <v>0.13819095477386933</v>
      </c>
      <c r="AA56" s="56">
        <f t="shared" ca="1" si="17"/>
        <v>-0.17268836468597593</v>
      </c>
      <c r="AB56" s="56">
        <f t="shared" ca="1" si="28"/>
        <v>0.16098276494316099</v>
      </c>
      <c r="AD56" s="13"/>
      <c r="AE56">
        <f t="shared" si="3"/>
        <v>1954</v>
      </c>
      <c r="AF56" s="13">
        <v>0.43965824136703446</v>
      </c>
      <c r="AG56" s="76">
        <f t="shared" si="2"/>
        <v>7.8968951376684293</v>
      </c>
      <c r="AH56" s="13">
        <f>POWER(AG$120/AG55,1/ROWS(AG55:AG$119))-1</f>
        <v>7.0355226545988359E-2</v>
      </c>
    </row>
    <row r="57" spans="1:34" x14ac:dyDescent="0.45">
      <c r="A57" s="8">
        <f t="shared" si="27"/>
        <v>109</v>
      </c>
      <c r="B57" s="8">
        <f t="shared" si="27"/>
        <v>2073</v>
      </c>
      <c r="C57" s="8"/>
      <c r="D57" s="14">
        <f t="shared" si="22"/>
        <v>238507.54543888159</v>
      </c>
      <c r="E57" s="17">
        <f t="shared" si="20"/>
        <v>92742.38545992857</v>
      </c>
      <c r="F57" s="17">
        <f t="shared" si="5"/>
        <v>145765.15997895302</v>
      </c>
      <c r="H57" s="17">
        <f t="shared" si="4"/>
        <v>304780.37299999292</v>
      </c>
      <c r="I57" s="17"/>
      <c r="K57" s="49">
        <f t="shared" si="10"/>
        <v>0</v>
      </c>
      <c r="L57" s="19">
        <f t="shared" si="6"/>
        <v>0</v>
      </c>
      <c r="M57" s="49">
        <f t="shared" si="11"/>
        <v>0</v>
      </c>
      <c r="N57" s="19">
        <f t="shared" si="7"/>
        <v>0</v>
      </c>
      <c r="O57" s="49">
        <f t="shared" si="12"/>
        <v>0</v>
      </c>
      <c r="P57" s="17"/>
      <c r="Q57" s="13">
        <f>'Random Decades'!Q57</f>
        <v>4.1863354037267042E-2</v>
      </c>
      <c r="R57" s="19">
        <f t="shared" si="8"/>
        <v>0</v>
      </c>
      <c r="S57" s="49">
        <f t="shared" si="9"/>
        <v>0</v>
      </c>
      <c r="T57" s="50">
        <f t="shared" si="13"/>
        <v>0</v>
      </c>
      <c r="V57" s="91"/>
      <c r="W57" s="92"/>
      <c r="Y57" s="56">
        <f t="shared" ca="1" si="16"/>
        <v>-5.9820450213946864E-2</v>
      </c>
      <c r="Z57" s="56">
        <f t="shared" ca="1" si="26"/>
        <v>0.12067696835908759</v>
      </c>
      <c r="AA57" s="56">
        <f t="shared" ca="1" si="17"/>
        <v>0.20317424156130182</v>
      </c>
      <c r="AB57" s="56">
        <f t="shared" ca="1" si="28"/>
        <v>0.25221643758032553</v>
      </c>
      <c r="AD57" s="13"/>
      <c r="AE57">
        <f t="shared" si="3"/>
        <v>1955</v>
      </c>
      <c r="AF57" s="13">
        <v>0.20771513353115734</v>
      </c>
      <c r="AG57" s="76">
        <f t="shared" si="2"/>
        <v>9.5371997656707741</v>
      </c>
      <c r="AH57" s="13">
        <f>POWER(AG$120/AG56,1/ROWS(AG56:AG$119))-1</f>
        <v>6.5409352375235263E-2</v>
      </c>
    </row>
    <row r="58" spans="1:34" x14ac:dyDescent="0.45">
      <c r="A58" s="8">
        <f t="shared" si="27"/>
        <v>110</v>
      </c>
      <c r="B58" s="8">
        <f t="shared" si="27"/>
        <v>2074</v>
      </c>
      <c r="C58" s="8"/>
      <c r="D58" s="14">
        <f t="shared" si="22"/>
        <v>245662.77180204805</v>
      </c>
      <c r="E58" s="17">
        <f t="shared" si="20"/>
        <v>95524.657023726424</v>
      </c>
      <c r="F58" s="17">
        <f t="shared" si="5"/>
        <v>150138.11477832164</v>
      </c>
      <c r="H58" s="17">
        <f t="shared" si="4"/>
        <v>313923.7841899927</v>
      </c>
      <c r="I58" s="17"/>
      <c r="K58" s="49">
        <f t="shared" si="10"/>
        <v>0</v>
      </c>
      <c r="L58" s="19">
        <f t="shared" si="6"/>
        <v>0</v>
      </c>
      <c r="M58" s="49">
        <f t="shared" si="11"/>
        <v>0</v>
      </c>
      <c r="N58" s="19">
        <f t="shared" si="7"/>
        <v>0</v>
      </c>
      <c r="O58" s="49">
        <f t="shared" si="12"/>
        <v>0</v>
      </c>
      <c r="P58" s="17"/>
      <c r="Q58" s="13">
        <f>'Random Decades'!Q58</f>
        <v>0.14939787766781909</v>
      </c>
      <c r="R58" s="19">
        <f t="shared" si="8"/>
        <v>0</v>
      </c>
      <c r="S58" s="49">
        <f t="shared" si="9"/>
        <v>0</v>
      </c>
      <c r="T58" s="50">
        <f t="shared" si="13"/>
        <v>0</v>
      </c>
      <c r="V58" s="91"/>
      <c r="W58" s="92"/>
      <c r="Y58" s="56">
        <f t="shared" ca="1" si="16"/>
        <v>-8.5836999617284623E-2</v>
      </c>
      <c r="Z58" s="56">
        <f t="shared" ca="1" si="26"/>
        <v>0.26657912015758356</v>
      </c>
      <c r="AA58" s="56">
        <f t="shared" ca="1" si="17"/>
        <v>0.1185269238704354</v>
      </c>
      <c r="AB58" s="56">
        <f t="shared" ca="1" si="28"/>
        <v>-6.1780796896608758E-2</v>
      </c>
      <c r="AD58" s="13"/>
      <c r="AE58">
        <f t="shared" si="3"/>
        <v>1956</v>
      </c>
      <c r="AF58" s="13">
        <v>2.2727272727272707E-2</v>
      </c>
      <c r="AG58" s="76">
        <f t="shared" si="2"/>
        <v>9.7539543057996543</v>
      </c>
      <c r="AH58" s="13">
        <f>POWER(AG$120/AG57,1/ROWS(AG57:AG$119))-1</f>
        <v>6.3291276328268031E-2</v>
      </c>
    </row>
    <row r="59" spans="1:34" x14ac:dyDescent="0.45">
      <c r="A59" s="8">
        <f t="shared" si="27"/>
        <v>111</v>
      </c>
      <c r="B59" s="8">
        <f t="shared" si="27"/>
        <v>2075</v>
      </c>
      <c r="C59" s="8"/>
      <c r="D59" s="14">
        <f t="shared" si="22"/>
        <v>253032.6549561095</v>
      </c>
      <c r="E59" s="17">
        <f t="shared" si="20"/>
        <v>98390.396734438225</v>
      </c>
      <c r="F59" s="17">
        <f t="shared" si="5"/>
        <v>154642.25822167128</v>
      </c>
      <c r="H59" s="17">
        <f t="shared" si="4"/>
        <v>323341.49771569244</v>
      </c>
      <c r="I59" s="17"/>
      <c r="K59" s="49">
        <f t="shared" si="10"/>
        <v>0</v>
      </c>
      <c r="L59" s="19">
        <f t="shared" si="6"/>
        <v>0</v>
      </c>
      <c r="M59" s="49">
        <f t="shared" si="11"/>
        <v>0</v>
      </c>
      <c r="N59" s="19">
        <f t="shared" si="7"/>
        <v>0</v>
      </c>
      <c r="O59" s="49">
        <f t="shared" si="12"/>
        <v>0</v>
      </c>
      <c r="P59" s="17"/>
      <c r="Q59" s="13">
        <f>'Random Decades'!Q59</f>
        <v>-9.2323651452282163E-2</v>
      </c>
      <c r="R59" s="19">
        <f t="shared" si="8"/>
        <v>0</v>
      </c>
      <c r="S59" s="49">
        <f t="shared" si="9"/>
        <v>0</v>
      </c>
      <c r="T59" s="50">
        <f t="shared" si="13"/>
        <v>0</v>
      </c>
      <c r="V59" s="91"/>
      <c r="W59" s="92"/>
      <c r="Y59" s="56">
        <f t="shared" ca="1" si="16"/>
        <v>-6.9543482323833838E-2</v>
      </c>
      <c r="Z59" s="56">
        <f t="shared" ca="1" si="26"/>
        <v>-8.1389320891653738E-2</v>
      </c>
      <c r="AA59" s="56">
        <f t="shared" ca="1" si="17"/>
        <v>-5.6302747416787535E-2</v>
      </c>
      <c r="AB59" s="56">
        <f t="shared" ca="1" si="28"/>
        <v>-7.0947825119590524E-2</v>
      </c>
      <c r="AD59" s="13"/>
      <c r="AE59">
        <f t="shared" si="3"/>
        <v>1957</v>
      </c>
      <c r="AF59" s="13">
        <v>-0.12772772772772778</v>
      </c>
      <c r="AG59" s="76">
        <f t="shared" si="2"/>
        <v>8.5081038859597786</v>
      </c>
      <c r="AH59" s="13">
        <f>POWER(AG$120/AG58,1/ROWS(AG58:AG$119))-1</f>
        <v>6.3958550307076534E-2</v>
      </c>
    </row>
    <row r="60" spans="1:34" x14ac:dyDescent="0.45">
      <c r="A60" s="8">
        <f t="shared" si="27"/>
        <v>112</v>
      </c>
      <c r="B60" s="8">
        <f t="shared" si="27"/>
        <v>2076</v>
      </c>
      <c r="C60" s="8"/>
      <c r="D60" s="14">
        <f t="shared" si="22"/>
        <v>260623.63460479278</v>
      </c>
      <c r="E60" s="17">
        <f t="shared" si="20"/>
        <v>101342.10863647137</v>
      </c>
      <c r="F60" s="17">
        <f t="shared" si="5"/>
        <v>159281.52596832142</v>
      </c>
      <c r="H60" s="17">
        <f t="shared" si="4"/>
        <v>333041.74264716322</v>
      </c>
      <c r="I60" s="17"/>
      <c r="K60" s="49">
        <f t="shared" si="10"/>
        <v>0</v>
      </c>
      <c r="L60" s="19">
        <f t="shared" si="6"/>
        <v>0</v>
      </c>
      <c r="M60" s="49">
        <f t="shared" si="11"/>
        <v>0</v>
      </c>
      <c r="N60" s="19">
        <f t="shared" si="7"/>
        <v>0</v>
      </c>
      <c r="O60" s="49">
        <f t="shared" si="12"/>
        <v>0</v>
      </c>
      <c r="P60" s="17"/>
      <c r="Q60" s="13">
        <f>'Random Decades'!Q60</f>
        <v>0.19599999999999995</v>
      </c>
      <c r="R60" s="19">
        <f t="shared" si="8"/>
        <v>0</v>
      </c>
      <c r="S60" s="49">
        <f t="shared" si="9"/>
        <v>0</v>
      </c>
      <c r="T60" s="50">
        <f t="shared" si="13"/>
        <v>0</v>
      </c>
      <c r="V60" s="91"/>
      <c r="W60" s="92"/>
      <c r="Y60" s="56">
        <f t="shared" ca="1" si="16"/>
        <v>3.931811122374889E-2</v>
      </c>
      <c r="Z60" s="56">
        <f t="shared" ca="1" si="26"/>
        <v>2.257336343115135E-2</v>
      </c>
      <c r="AA60" s="56">
        <f t="shared" ca="1" si="17"/>
        <v>4.1863354037267042E-2</v>
      </c>
      <c r="AB60" s="56">
        <f t="shared" ca="1" si="28"/>
        <v>-0.16762660280397157</v>
      </c>
      <c r="AD60" s="13"/>
      <c r="AE60">
        <f t="shared" si="3"/>
        <v>1958</v>
      </c>
      <c r="AF60" s="13">
        <v>0.33968326830387885</v>
      </c>
      <c r="AG60" s="76">
        <f t="shared" si="2"/>
        <v>11.398164421011529</v>
      </c>
      <c r="AH60" s="13">
        <f>POWER(AG$120/AG59,1/ROWS(AG59:AG$119))-1</f>
        <v>6.7429041956859059E-2</v>
      </c>
    </row>
    <row r="61" spans="1:34" s="72" customFormat="1" ht="16.5" customHeight="1" x14ac:dyDescent="0.45">
      <c r="A61" s="8">
        <f t="shared" si="27"/>
        <v>113</v>
      </c>
      <c r="B61" s="8">
        <f t="shared" si="27"/>
        <v>2077</v>
      </c>
      <c r="C61" s="8"/>
      <c r="D61" s="14">
        <f t="shared" si="22"/>
        <v>268442.34364293655</v>
      </c>
      <c r="E61" s="17">
        <f t="shared" si="20"/>
        <v>104382.37189556552</v>
      </c>
      <c r="F61" s="17">
        <f t="shared" si="5"/>
        <v>164059.97174737102</v>
      </c>
      <c r="G61"/>
      <c r="H61" s="17">
        <f t="shared" si="4"/>
        <v>343032.99492657813</v>
      </c>
      <c r="I61" s="17"/>
      <c r="J61"/>
      <c r="K61" s="49">
        <f t="shared" si="10"/>
        <v>0</v>
      </c>
      <c r="L61" s="19">
        <f t="shared" si="6"/>
        <v>0</v>
      </c>
      <c r="M61" s="49">
        <f t="shared" si="11"/>
        <v>0</v>
      </c>
      <c r="N61" s="19">
        <f t="shared" si="7"/>
        <v>0</v>
      </c>
      <c r="O61" s="49">
        <f t="shared" si="12"/>
        <v>0</v>
      </c>
      <c r="P61" s="17"/>
      <c r="Q61" s="13">
        <f>'Random Decades'!Q61</f>
        <v>0.20267558528428076</v>
      </c>
      <c r="R61" s="19">
        <f t="shared" si="8"/>
        <v>0</v>
      </c>
      <c r="S61" s="49">
        <f t="shared" si="9"/>
        <v>0</v>
      </c>
      <c r="T61" s="50">
        <f t="shared" si="13"/>
        <v>0</v>
      </c>
      <c r="V61" s="91"/>
      <c r="W61" s="92"/>
      <c r="Y61" s="56">
        <f t="shared" ca="1" si="16"/>
        <v>5.031653686276745E-2</v>
      </c>
      <c r="Z61" s="56">
        <f t="shared" ca="1" si="26"/>
        <v>-2.1523178807946852E-2</v>
      </c>
      <c r="AA61" s="56">
        <f t="shared" ca="1" si="17"/>
        <v>3.1481074048919533E-2</v>
      </c>
      <c r="AB61" s="56">
        <f t="shared" ca="1" si="28"/>
        <v>0.25322029387541778</v>
      </c>
      <c r="AC61" s="9"/>
      <c r="AD61" s="13"/>
      <c r="AE61">
        <f t="shared" si="3"/>
        <v>1959</v>
      </c>
      <c r="AF61" s="13">
        <v>0.1639540860030837</v>
      </c>
      <c r="AG61" s="76">
        <f t="shared" si="2"/>
        <v>13.266940050771343</v>
      </c>
      <c r="AH61" s="13">
        <f>POWER(AG$120/AG60,1/ROWS(AG60:AG$119))-1</f>
        <v>6.3395037635920914E-2</v>
      </c>
    </row>
    <row r="62" spans="1:34" x14ac:dyDescent="0.45">
      <c r="A62" s="8">
        <f t="shared" si="27"/>
        <v>114</v>
      </c>
      <c r="B62" s="8">
        <f t="shared" si="27"/>
        <v>2078</v>
      </c>
      <c r="C62" s="8"/>
      <c r="D62" s="14">
        <f t="shared" si="22"/>
        <v>276495.61395222467</v>
      </c>
      <c r="E62" s="17">
        <f t="shared" si="20"/>
        <v>107513.84305243249</v>
      </c>
      <c r="F62" s="17">
        <f t="shared" si="5"/>
        <v>168981.77089979217</v>
      </c>
      <c r="H62" s="17">
        <f t="shared" si="4"/>
        <v>353323.98477437551</v>
      </c>
      <c r="I62" s="17"/>
      <c r="K62" s="49">
        <f t="shared" si="10"/>
        <v>0</v>
      </c>
      <c r="L62" s="19">
        <f t="shared" si="6"/>
        <v>0</v>
      </c>
      <c r="M62" s="49">
        <f t="shared" si="11"/>
        <v>0</v>
      </c>
      <c r="N62" s="19">
        <f t="shared" si="7"/>
        <v>0</v>
      </c>
      <c r="O62" s="49">
        <f t="shared" si="12"/>
        <v>0</v>
      </c>
      <c r="P62" s="17"/>
      <c r="Q62" s="13">
        <f>'Random Decades'!Q62</f>
        <v>-3.7343079612267571E-2</v>
      </c>
      <c r="R62" s="19">
        <f t="shared" si="8"/>
        <v>0</v>
      </c>
      <c r="S62" s="49">
        <f t="shared" si="9"/>
        <v>0</v>
      </c>
      <c r="T62" s="50">
        <f t="shared" si="13"/>
        <v>0</v>
      </c>
      <c r="V62" s="91"/>
      <c r="W62" s="92"/>
      <c r="Y62" s="56">
        <f t="shared" ca="1" si="16"/>
        <v>-2.3267737623110959E-2</v>
      </c>
      <c r="Z62" s="56">
        <f t="shared" ca="1" si="26"/>
        <v>0.12859560067681874</v>
      </c>
      <c r="AA62" s="56">
        <f t="shared" ca="1" si="17"/>
        <v>2.2727272727272707E-2</v>
      </c>
      <c r="AB62" s="56">
        <f t="shared" ca="1" si="28"/>
        <v>3.1481074048919533E-2</v>
      </c>
      <c r="AD62" s="13"/>
      <c r="AE62">
        <f t="shared" si="3"/>
        <v>1960</v>
      </c>
      <c r="AF62" s="13">
        <v>-9.346482190167793E-2</v>
      </c>
      <c r="AG62" s="76">
        <f t="shared" si="2"/>
        <v>12.026947861745761</v>
      </c>
      <c r="AH62" s="13">
        <f>POWER(AG$120/AG61,1/ROWS(AG61:AG$119))-1</f>
        <v>6.1767735119881317E-2</v>
      </c>
    </row>
    <row r="63" spans="1:34" x14ac:dyDescent="0.45">
      <c r="A63" s="8">
        <f t="shared" si="27"/>
        <v>115</v>
      </c>
      <c r="B63" s="8">
        <f t="shared" si="27"/>
        <v>2079</v>
      </c>
      <c r="C63" s="8"/>
      <c r="D63" s="14">
        <f t="shared" si="22"/>
        <v>284790.48237079143</v>
      </c>
      <c r="E63" s="17">
        <f t="shared" si="20"/>
        <v>110739.25834400547</v>
      </c>
      <c r="F63" s="17">
        <f t="shared" si="5"/>
        <v>174051.22402678596</v>
      </c>
      <c r="H63" s="17">
        <f t="shared" si="4"/>
        <v>363923.70431760675</v>
      </c>
      <c r="I63" s="17"/>
      <c r="K63" s="49">
        <f t="shared" si="10"/>
        <v>0</v>
      </c>
      <c r="L63" s="19">
        <f t="shared" si="6"/>
        <v>0</v>
      </c>
      <c r="M63" s="49">
        <f t="shared" si="11"/>
        <v>0</v>
      </c>
      <c r="N63" s="19">
        <f t="shared" si="7"/>
        <v>0</v>
      </c>
      <c r="O63" s="49">
        <f t="shared" si="12"/>
        <v>0</v>
      </c>
      <c r="P63" s="17"/>
      <c r="Q63" s="13">
        <f>'Random Decades'!Q63</f>
        <v>-9.346482190167793E-2</v>
      </c>
      <c r="R63" s="19">
        <f t="shared" si="8"/>
        <v>0</v>
      </c>
      <c r="S63" s="49">
        <f t="shared" si="9"/>
        <v>0</v>
      </c>
      <c r="T63" s="50">
        <f t="shared" si="13"/>
        <v>0</v>
      </c>
      <c r="V63" s="91"/>
      <c r="W63" s="92"/>
      <c r="Y63" s="56">
        <f t="shared" ca="1" si="16"/>
        <v>-3.8681784104759899E-2</v>
      </c>
      <c r="Z63" s="56">
        <f t="shared" ca="1" si="26"/>
        <v>0.1764117941029486</v>
      </c>
      <c r="AA63" s="56">
        <f t="shared" ca="1" si="17"/>
        <v>0.38331710483609194</v>
      </c>
      <c r="AB63" s="56">
        <f t="shared" ca="1" si="28"/>
        <v>-6.0743763331169154E-3</v>
      </c>
      <c r="AD63" s="13"/>
      <c r="AE63">
        <f t="shared" si="3"/>
        <v>1961</v>
      </c>
      <c r="AF63" s="13">
        <v>0.18704335119337556</v>
      </c>
      <c r="AG63" s="76">
        <f t="shared" si="2"/>
        <v>14.27650849443469</v>
      </c>
      <c r="AH63" s="13">
        <f>POWER(AG$120/AG62,1/ROWS(AG62:AG$119))-1</f>
        <v>6.4665193177575242E-2</v>
      </c>
    </row>
    <row r="64" spans="1:34" x14ac:dyDescent="0.45">
      <c r="A64" s="8">
        <f t="shared" si="27"/>
        <v>116</v>
      </c>
      <c r="B64" s="8">
        <f t="shared" si="27"/>
        <v>2080</v>
      </c>
      <c r="C64" s="8"/>
      <c r="D64" s="14">
        <f t="shared" si="22"/>
        <v>293334.1968419152</v>
      </c>
      <c r="E64" s="17">
        <f t="shared" si="20"/>
        <v>114061.43609432565</v>
      </c>
      <c r="F64" s="17">
        <f t="shared" si="5"/>
        <v>179272.76074758955</v>
      </c>
      <c r="H64" s="17">
        <f t="shared" si="4"/>
        <v>374841.41544713493</v>
      </c>
      <c r="I64" s="17"/>
      <c r="K64" s="49">
        <f t="shared" si="10"/>
        <v>0</v>
      </c>
      <c r="L64" s="19">
        <f t="shared" si="6"/>
        <v>0</v>
      </c>
      <c r="M64" s="49">
        <f t="shared" si="11"/>
        <v>0</v>
      </c>
      <c r="N64" s="19">
        <f t="shared" si="7"/>
        <v>0</v>
      </c>
      <c r="O64" s="49">
        <f t="shared" si="12"/>
        <v>0</v>
      </c>
      <c r="P64" s="17"/>
      <c r="Q64" s="13">
        <f>'Random Decades'!Q64</f>
        <v>0.18704335119337556</v>
      </c>
      <c r="R64" s="19">
        <f t="shared" si="8"/>
        <v>0</v>
      </c>
      <c r="S64" s="49">
        <f t="shared" si="9"/>
        <v>0</v>
      </c>
      <c r="T64" s="50">
        <f t="shared" si="13"/>
        <v>0</v>
      </c>
      <c r="V64" s="91"/>
      <c r="W64" s="92"/>
      <c r="Y64" s="56">
        <f t="shared" ca="1" si="16"/>
        <v>-4.6753072518086206E-2</v>
      </c>
      <c r="Z64" s="56">
        <f t="shared" ca="1" si="26"/>
        <v>0.14358538657604081</v>
      </c>
      <c r="AA64" s="56">
        <f t="shared" ca="1" si="17"/>
        <v>0.25080809205266519</v>
      </c>
      <c r="AB64" s="56">
        <f t="shared" ref="AB64:AB73" ca="1" si="29">OFFSET($AF$2,$AC$64+ROW($A1)-1901,0,1,1)</f>
        <v>0.16288313505948215</v>
      </c>
      <c r="AC64" s="9">
        <f ca="1">RANDBETWEEN(1945, 2009)</f>
        <v>2006</v>
      </c>
      <c r="AD64" s="13"/>
      <c r="AE64">
        <f t="shared" si="3"/>
        <v>1962</v>
      </c>
      <c r="AF64" s="13">
        <v>-0.10805635344002185</v>
      </c>
      <c r="AG64" s="76">
        <f t="shared" si="2"/>
        <v>12.733841046670582</v>
      </c>
      <c r="AH64" s="13">
        <f>POWER(AG$120/AG63,1/ROWS(AG63:AG$119))-1</f>
        <v>6.2634830363917704E-2</v>
      </c>
    </row>
    <row r="65" spans="1:34" x14ac:dyDescent="0.45">
      <c r="A65" s="8">
        <f t="shared" si="27"/>
        <v>117</v>
      </c>
      <c r="B65" s="8">
        <f t="shared" si="27"/>
        <v>2081</v>
      </c>
      <c r="C65" s="8"/>
      <c r="D65" s="14">
        <f t="shared" si="22"/>
        <v>302134.22274717264</v>
      </c>
      <c r="E65" s="17">
        <f t="shared" si="20"/>
        <v>117483.27917715542</v>
      </c>
      <c r="F65" s="17">
        <f t="shared" si="5"/>
        <v>184650.94357001723</v>
      </c>
      <c r="H65" s="17">
        <f t="shared" si="4"/>
        <v>386086.65791054897</v>
      </c>
      <c r="I65" s="17"/>
      <c r="K65" s="49">
        <f t="shared" si="10"/>
        <v>0</v>
      </c>
      <c r="L65" s="19">
        <f t="shared" si="6"/>
        <v>0</v>
      </c>
      <c r="M65" s="49">
        <f t="shared" si="11"/>
        <v>0</v>
      </c>
      <c r="N65" s="19">
        <f t="shared" si="7"/>
        <v>0</v>
      </c>
      <c r="O65" s="49">
        <f t="shared" si="12"/>
        <v>0</v>
      </c>
      <c r="P65" s="17"/>
      <c r="Q65" s="13">
        <f>'Random Decades'!Q65</f>
        <v>-0.10805635344002185</v>
      </c>
      <c r="R65" s="19">
        <f t="shared" si="8"/>
        <v>0</v>
      </c>
      <c r="S65" s="49">
        <f t="shared" si="9"/>
        <v>0</v>
      </c>
      <c r="T65" s="50">
        <f t="shared" si="13"/>
        <v>0</v>
      </c>
      <c r="V65" s="91"/>
      <c r="W65" s="92"/>
      <c r="Y65" s="13">
        <f t="shared" ca="1" si="16"/>
        <v>3.9274018332865063E-2</v>
      </c>
      <c r="Z65" s="13">
        <f t="shared" ca="1" si="26"/>
        <v>8.4323922734026668E-2</v>
      </c>
      <c r="AA65" s="13">
        <f t="shared" ca="1" si="17"/>
        <v>0.20771513353115734</v>
      </c>
      <c r="AB65" s="13">
        <f t="shared" ca="1" si="29"/>
        <v>6.4317350279221808E-2</v>
      </c>
      <c r="AD65" s="13"/>
      <c r="AE65">
        <f t="shared" si="3"/>
        <v>1963</v>
      </c>
      <c r="AF65" s="13">
        <v>0.17006594080662474</v>
      </c>
      <c r="AG65" s="76">
        <f t="shared" si="2"/>
        <v>14.89943370435463</v>
      </c>
      <c r="AH65" s="13">
        <f>POWER(AG$120/AG64,1/ROWS(AG64:AG$119))-1</f>
        <v>6.5962734820865343E-2</v>
      </c>
    </row>
    <row r="66" spans="1:34" x14ac:dyDescent="0.45">
      <c r="A66" s="8">
        <f t="shared" si="27"/>
        <v>118</v>
      </c>
      <c r="B66" s="8">
        <f t="shared" si="27"/>
        <v>2082</v>
      </c>
      <c r="C66" s="8"/>
      <c r="D66" s="14">
        <f t="shared" si="22"/>
        <v>311198.2494295878</v>
      </c>
      <c r="E66" s="17">
        <f t="shared" si="20"/>
        <v>121007.77755247008</v>
      </c>
      <c r="F66" s="17">
        <f t="shared" si="5"/>
        <v>190190.4718771177</v>
      </c>
      <c r="H66" s="17">
        <f t="shared" si="4"/>
        <v>397669.25764786545</v>
      </c>
      <c r="I66" s="17"/>
      <c r="K66" s="49">
        <f t="shared" si="10"/>
        <v>0</v>
      </c>
      <c r="L66" s="19">
        <f t="shared" si="6"/>
        <v>0</v>
      </c>
      <c r="M66" s="49">
        <f t="shared" si="11"/>
        <v>0</v>
      </c>
      <c r="N66" s="19">
        <f t="shared" si="7"/>
        <v>0</v>
      </c>
      <c r="O66" s="49">
        <f t="shared" si="12"/>
        <v>0</v>
      </c>
      <c r="P66" s="17"/>
      <c r="Q66" s="13">
        <f>'Random Decades'!Q66</f>
        <v>0.17006594080662474</v>
      </c>
      <c r="R66" s="19">
        <f t="shared" si="8"/>
        <v>0</v>
      </c>
      <c r="S66" s="49">
        <f t="shared" si="9"/>
        <v>0</v>
      </c>
      <c r="T66" s="50">
        <f t="shared" si="13"/>
        <v>0</v>
      </c>
      <c r="V66" s="91"/>
      <c r="W66" s="92"/>
      <c r="Y66" s="13">
        <f t="shared" ca="1" si="16"/>
        <v>-3.0447124149090621E-2</v>
      </c>
      <c r="Z66" s="13">
        <f t="shared" ca="1" si="26"/>
        <v>-3.7684138403562883E-2</v>
      </c>
      <c r="AA66" s="13">
        <f t="shared" ca="1" si="17"/>
        <v>-2.1523178807946852E-2</v>
      </c>
      <c r="AB66" s="13">
        <f t="shared" ca="1" si="29"/>
        <v>-0.33836997165430316</v>
      </c>
      <c r="AD66" s="13"/>
      <c r="AE66">
        <f t="shared" si="3"/>
        <v>1964</v>
      </c>
      <c r="AF66" s="13">
        <v>0.14560943643512458</v>
      </c>
      <c r="AG66" s="76">
        <f t="shared" si="2"/>
        <v>17.068931849248209</v>
      </c>
      <c r="AH66" s="13">
        <f>POWER(AG$120/AG65,1/ROWS(AG65:AG$119))-1</f>
        <v>6.4158295403549781E-2</v>
      </c>
    </row>
    <row r="67" spans="1:34" x14ac:dyDescent="0.45">
      <c r="A67" s="8">
        <f t="shared" si="27"/>
        <v>119</v>
      </c>
      <c r="B67" s="8">
        <f t="shared" si="27"/>
        <v>2083</v>
      </c>
      <c r="C67" s="8"/>
      <c r="D67" s="14">
        <f t="shared" si="22"/>
        <v>320534.19691247545</v>
      </c>
      <c r="E67" s="17">
        <f t="shared" si="20"/>
        <v>124638.01087904419</v>
      </c>
      <c r="F67" s="17">
        <f t="shared" si="5"/>
        <v>195896.18603343127</v>
      </c>
      <c r="H67" s="17">
        <f t="shared" si="4"/>
        <v>409599.33537730144</v>
      </c>
      <c r="I67" s="17"/>
      <c r="K67" s="49">
        <f t="shared" si="10"/>
        <v>0</v>
      </c>
      <c r="L67" s="19">
        <f t="shared" si="6"/>
        <v>0</v>
      </c>
      <c r="M67" s="49">
        <f t="shared" si="11"/>
        <v>0</v>
      </c>
      <c r="N67" s="19">
        <f t="shared" si="7"/>
        <v>0</v>
      </c>
      <c r="O67" s="49">
        <f t="shared" si="12"/>
        <v>0</v>
      </c>
      <c r="P67" s="17"/>
      <c r="Q67" s="13">
        <f>'Random Decades'!Q67</f>
        <v>0.14560943643512458</v>
      </c>
      <c r="R67" s="19">
        <f t="shared" si="8"/>
        <v>0</v>
      </c>
      <c r="S67" s="49">
        <f t="shared" si="9"/>
        <v>0</v>
      </c>
      <c r="T67" s="50">
        <f t="shared" si="13"/>
        <v>0</v>
      </c>
      <c r="V67" s="91"/>
      <c r="W67" s="92"/>
      <c r="Y67" s="13">
        <f t="shared" ca="1" si="16"/>
        <v>1.9168868674524487E-2</v>
      </c>
      <c r="Z67" s="13">
        <f t="shared" ca="1" si="26"/>
        <v>0.43965824136703446</v>
      </c>
      <c r="AA67" s="13">
        <f t="shared" ca="1" si="17"/>
        <v>-3.1520692974013498E-2</v>
      </c>
      <c r="AB67" s="13">
        <f t="shared" ca="1" si="29"/>
        <v>0.18818785400375337</v>
      </c>
      <c r="AD67" s="13"/>
      <c r="AE67">
        <f t="shared" si="3"/>
        <v>1965</v>
      </c>
      <c r="AF67" s="13">
        <v>0.10891202379590426</v>
      </c>
      <c r="AG67" s="76">
        <f t="shared" si="2"/>
        <v>18.927943760984199</v>
      </c>
      <c r="AH67" s="13">
        <f>POWER(AG$120/AG66,1/ROWS(AG66:AG$119))-1</f>
        <v>6.2705871894111587E-2</v>
      </c>
    </row>
    <row r="68" spans="1:34" x14ac:dyDescent="0.45">
      <c r="A68" s="8">
        <f t="shared" ref="A68:B73" si="30">A67+1</f>
        <v>120</v>
      </c>
      <c r="B68" s="8">
        <f t="shared" si="30"/>
        <v>2084</v>
      </c>
      <c r="C68" s="8"/>
      <c r="D68" s="14">
        <f t="shared" si="22"/>
        <v>330150.22281984973</v>
      </c>
      <c r="E68" s="17">
        <f t="shared" si="20"/>
        <v>128377.15120541552</v>
      </c>
      <c r="F68" s="17">
        <f t="shared" si="5"/>
        <v>201773.07161443422</v>
      </c>
      <c r="H68" s="17">
        <f t="shared" si="4"/>
        <v>421887.31543862046</v>
      </c>
      <c r="I68" s="17"/>
      <c r="K68" s="49">
        <f t="shared" si="10"/>
        <v>0</v>
      </c>
      <c r="L68" s="19">
        <f t="shared" si="6"/>
        <v>0</v>
      </c>
      <c r="M68" s="49">
        <f t="shared" si="11"/>
        <v>0</v>
      </c>
      <c r="N68" s="19">
        <f t="shared" si="7"/>
        <v>0</v>
      </c>
      <c r="O68" s="49">
        <f t="shared" si="12"/>
        <v>0</v>
      </c>
      <c r="P68" s="17"/>
      <c r="Q68" s="13">
        <f>'Random Decades'!Q68</f>
        <v>0.10891202379590426</v>
      </c>
      <c r="R68" s="19">
        <f t="shared" si="8"/>
        <v>0</v>
      </c>
      <c r="S68" s="49">
        <f t="shared" si="9"/>
        <v>0</v>
      </c>
      <c r="T68" s="50">
        <f t="shared" si="13"/>
        <v>0</v>
      </c>
      <c r="V68" s="91"/>
      <c r="W68" s="92"/>
      <c r="Y68" s="13">
        <f t="shared" ca="1" si="16"/>
        <v>2.2641232643495338E-2</v>
      </c>
      <c r="Z68" s="13">
        <f t="shared" ca="1" si="26"/>
        <v>0.20771513353115734</v>
      </c>
      <c r="AA68" s="13">
        <f t="shared" ca="1" si="17"/>
        <v>2.2573839662447304E-2</v>
      </c>
      <c r="AB68" s="13">
        <f t="shared" ca="1" si="29"/>
        <v>0.11023302646720379</v>
      </c>
      <c r="AD68" s="13"/>
      <c r="AE68">
        <f t="shared" si="3"/>
        <v>1966</v>
      </c>
      <c r="AF68" s="13">
        <v>-0.18941504178272972</v>
      </c>
      <c r="AG68" s="76">
        <f t="shared" ref="AG68:AG120" si="31">AG67*(1+AF68)</f>
        <v>15.342706502636219</v>
      </c>
      <c r="AH68" s="13">
        <f>POWER(AG$120/AG67,1/ROWS(AG67:AG$119))-1</f>
        <v>6.185282131649239E-2</v>
      </c>
    </row>
    <row r="69" spans="1:34" x14ac:dyDescent="0.45">
      <c r="A69" s="8">
        <f t="shared" si="30"/>
        <v>121</v>
      </c>
      <c r="B69" s="8">
        <f t="shared" si="30"/>
        <v>2085</v>
      </c>
      <c r="C69" s="8"/>
      <c r="D69" s="14">
        <f t="shared" si="22"/>
        <v>340054.72950444522</v>
      </c>
      <c r="E69" s="17">
        <f t="shared" si="20"/>
        <v>132228.46574157799</v>
      </c>
      <c r="F69" s="17">
        <f t="shared" si="5"/>
        <v>207826.26376286722</v>
      </c>
      <c r="H69" s="17">
        <f t="shared" si="4"/>
        <v>434543.93490177905</v>
      </c>
      <c r="I69" s="17"/>
      <c r="K69" s="49">
        <f t="shared" si="10"/>
        <v>0</v>
      </c>
      <c r="L69" s="19">
        <f t="shared" si="6"/>
        <v>0</v>
      </c>
      <c r="M69" s="49">
        <f t="shared" si="11"/>
        <v>0</v>
      </c>
      <c r="N69" s="19">
        <f t="shared" si="7"/>
        <v>0</v>
      </c>
      <c r="O69" s="49">
        <f t="shared" si="12"/>
        <v>0</v>
      </c>
      <c r="P69" s="17"/>
      <c r="Q69" s="13">
        <f>'Random Decades'!Q69</f>
        <v>-0.18941504178272972</v>
      </c>
      <c r="R69" s="19">
        <f t="shared" si="8"/>
        <v>0</v>
      </c>
      <c r="S69" s="49">
        <f t="shared" si="9"/>
        <v>0</v>
      </c>
      <c r="T69" s="50">
        <f t="shared" si="13"/>
        <v>0</v>
      </c>
      <c r="V69" s="91"/>
      <c r="W69" s="92"/>
      <c r="Y69" s="13">
        <f t="shared" ca="1" si="16"/>
        <v>-7.570016169757314E-2</v>
      </c>
      <c r="Z69" s="13">
        <f t="shared" ca="1" si="26"/>
        <v>2.2727272727272707E-2</v>
      </c>
      <c r="AA69" s="13">
        <f t="shared" ca="1" si="17"/>
        <v>2.2727272727272707E-2</v>
      </c>
      <c r="AB69" s="13">
        <f t="shared" ca="1" si="29"/>
        <v>5.5283908197876652E-2</v>
      </c>
      <c r="AD69" s="13"/>
      <c r="AE69">
        <f t="shared" ref="AE69:AE120" si="32">AE68+1</f>
        <v>1967</v>
      </c>
      <c r="AF69" s="13">
        <v>0.15196639938907985</v>
      </c>
      <c r="AG69" s="76">
        <f t="shared" si="31"/>
        <v>17.674282366725265</v>
      </c>
      <c r="AH69" s="13">
        <f>POWER(AG$120/AG68,1/ROWS(AG68:AG$119))-1</f>
        <v>6.7380923074029653E-2</v>
      </c>
    </row>
    <row r="70" spans="1:34" x14ac:dyDescent="0.45">
      <c r="A70" s="8">
        <f t="shared" si="30"/>
        <v>122</v>
      </c>
      <c r="B70" s="8">
        <f t="shared" si="30"/>
        <v>2086</v>
      </c>
      <c r="C70" s="8"/>
      <c r="D70" s="14">
        <f t="shared" si="22"/>
        <v>350256.37138957856</v>
      </c>
      <c r="E70" s="17">
        <f t="shared" si="20"/>
        <v>136195.31971382533</v>
      </c>
      <c r="F70" s="17">
        <f t="shared" si="5"/>
        <v>214061.05167575323</v>
      </c>
      <c r="H70" s="17">
        <f t="shared" si="4"/>
        <v>447580.25294883247</v>
      </c>
      <c r="I70" s="17"/>
      <c r="K70" s="49">
        <f t="shared" si="10"/>
        <v>0</v>
      </c>
      <c r="L70" s="19">
        <f t="shared" si="6"/>
        <v>0</v>
      </c>
      <c r="M70" s="49">
        <f t="shared" si="11"/>
        <v>0</v>
      </c>
      <c r="N70" s="19">
        <f t="shared" si="7"/>
        <v>0</v>
      </c>
      <c r="O70" s="49">
        <f t="shared" si="12"/>
        <v>0</v>
      </c>
      <c r="P70" s="17"/>
      <c r="Q70" s="13">
        <f>'Random Decades'!Q70</f>
        <v>0.15196639938907985</v>
      </c>
      <c r="R70" s="19">
        <f t="shared" si="8"/>
        <v>0</v>
      </c>
      <c r="S70" s="49">
        <f t="shared" si="9"/>
        <v>0</v>
      </c>
      <c r="T70" s="50">
        <f t="shared" si="13"/>
        <v>0</v>
      </c>
      <c r="V70" s="91"/>
      <c r="W70" s="92"/>
      <c r="Y70" s="13">
        <f t="shared" ca="1" si="16"/>
        <v>5.8241780567315438E-2</v>
      </c>
      <c r="Z70" s="13">
        <f t="shared" ca="1" si="26"/>
        <v>-0.12772772772772778</v>
      </c>
      <c r="AA70" s="13">
        <f t="shared" ca="1" si="17"/>
        <v>0.20771513353115734</v>
      </c>
      <c r="AB70" s="13">
        <f t="shared" ca="1" si="29"/>
        <v>7.2566044283801423E-2</v>
      </c>
      <c r="AD70" s="13"/>
      <c r="AE70">
        <f t="shared" si="32"/>
        <v>1968</v>
      </c>
      <c r="AF70" s="13">
        <v>4.2757706330792011E-2</v>
      </c>
      <c r="AG70" s="76">
        <f t="shared" si="31"/>
        <v>18.4299941417692</v>
      </c>
      <c r="AH70" s="13">
        <f>POWER(AG$120/AG69,1/ROWS(AG69:AG$119))-1</f>
        <v>6.5786015471885895E-2</v>
      </c>
    </row>
    <row r="71" spans="1:34" x14ac:dyDescent="0.45">
      <c r="A71" s="8">
        <f t="shared" si="30"/>
        <v>123</v>
      </c>
      <c r="B71" s="8">
        <f t="shared" si="30"/>
        <v>2087</v>
      </c>
      <c r="C71" s="8"/>
      <c r="D71" s="14">
        <f t="shared" si="22"/>
        <v>360764.06253126595</v>
      </c>
      <c r="E71" s="17">
        <f t="shared" si="20"/>
        <v>140281.1793052401</v>
      </c>
      <c r="F71" s="17">
        <f t="shared" si="5"/>
        <v>220482.88322602585</v>
      </c>
      <c r="H71" s="17">
        <f t="shared" si="4"/>
        <v>461007.66053729749</v>
      </c>
      <c r="I71" s="17"/>
      <c r="K71" s="49">
        <f t="shared" si="10"/>
        <v>0</v>
      </c>
      <c r="L71" s="19">
        <f t="shared" si="6"/>
        <v>0</v>
      </c>
      <c r="M71" s="49">
        <f t="shared" si="11"/>
        <v>0</v>
      </c>
      <c r="N71" s="19">
        <f t="shared" si="7"/>
        <v>0</v>
      </c>
      <c r="O71" s="49">
        <f t="shared" si="12"/>
        <v>0</v>
      </c>
      <c r="P71" s="17"/>
      <c r="Q71" s="13">
        <f>'Random Decades'!Q71</f>
        <v>4.2757706330792011E-2</v>
      </c>
      <c r="R71" s="19">
        <f t="shared" si="8"/>
        <v>0</v>
      </c>
      <c r="S71" s="49">
        <f t="shared" si="9"/>
        <v>0</v>
      </c>
      <c r="T71" s="50">
        <f t="shared" si="13"/>
        <v>0</v>
      </c>
      <c r="V71" s="91"/>
      <c r="W71" s="92"/>
      <c r="Y71" s="13">
        <f t="shared" ca="1" si="16"/>
        <v>3.5140457550118152E-2</v>
      </c>
      <c r="Z71" s="13">
        <f t="shared" ca="1" si="26"/>
        <v>0.33968326830387885</v>
      </c>
      <c r="AA71" s="13">
        <f t="shared" ca="1" si="17"/>
        <v>0.26499411636322567</v>
      </c>
      <c r="AB71" s="13">
        <f t="shared" ca="1" si="29"/>
        <v>0.26499411636322567</v>
      </c>
      <c r="AD71" s="13"/>
      <c r="AE71">
        <f t="shared" si="32"/>
        <v>1969</v>
      </c>
      <c r="AF71" s="13">
        <v>-0.15193897012078827</v>
      </c>
      <c r="AG71" s="76">
        <f t="shared" si="31"/>
        <v>15.629759812536626</v>
      </c>
      <c r="AH71" s="13">
        <f>POWER(AG$120/AG70,1/ROWS(AG70:AG$119))-1</f>
        <v>6.625173193073941E-2</v>
      </c>
    </row>
    <row r="72" spans="1:34" x14ac:dyDescent="0.45">
      <c r="A72" s="8">
        <f t="shared" si="30"/>
        <v>124</v>
      </c>
      <c r="B72" s="8">
        <f t="shared" si="30"/>
        <v>2088</v>
      </c>
      <c r="C72" s="8"/>
      <c r="D72" s="14">
        <f t="shared" si="22"/>
        <v>371586.98440720397</v>
      </c>
      <c r="E72" s="17">
        <f t="shared" si="20"/>
        <v>144489.61468439733</v>
      </c>
      <c r="F72" s="17">
        <f t="shared" si="5"/>
        <v>227097.36972280664</v>
      </c>
      <c r="H72" s="17">
        <f t="shared" si="4"/>
        <v>474837.89035341644</v>
      </c>
      <c r="I72" s="17"/>
      <c r="K72" s="49">
        <f t="shared" si="10"/>
        <v>0</v>
      </c>
      <c r="L72" s="19">
        <f t="shared" si="6"/>
        <v>0</v>
      </c>
      <c r="M72" s="49">
        <f t="shared" si="11"/>
        <v>0</v>
      </c>
      <c r="N72" s="19">
        <f t="shared" si="7"/>
        <v>0</v>
      </c>
      <c r="O72" s="49">
        <f t="shared" si="12"/>
        <v>0</v>
      </c>
      <c r="P72" s="17"/>
      <c r="Q72" s="13">
        <f>'Random Decades'!Q72</f>
        <v>-0.15193897012078827</v>
      </c>
      <c r="R72" s="19">
        <f t="shared" si="8"/>
        <v>0</v>
      </c>
      <c r="S72" s="49">
        <f t="shared" si="9"/>
        <v>0</v>
      </c>
      <c r="T72" s="50">
        <f t="shared" si="13"/>
        <v>0</v>
      </c>
      <c r="V72" s="91"/>
      <c r="W72" s="92"/>
      <c r="Y72" s="13">
        <f t="shared" ca="1" si="16"/>
        <v>1.1125667938851013E-2</v>
      </c>
      <c r="Z72" s="13">
        <f t="shared" ca="1" si="26"/>
        <v>0.1639540860030837</v>
      </c>
      <c r="AA72" s="13">
        <f t="shared" ca="1" si="17"/>
        <v>0.38331710483609194</v>
      </c>
      <c r="AB72" s="13">
        <f t="shared" ca="1" si="29"/>
        <v>7.5190659638310731E-2</v>
      </c>
      <c r="AD72" s="13"/>
      <c r="AE72">
        <f t="shared" si="32"/>
        <v>1970</v>
      </c>
      <c r="AF72" s="13">
        <v>4.8100949525237358E-2</v>
      </c>
      <c r="AG72" s="76">
        <f t="shared" si="31"/>
        <v>16.381566100371035</v>
      </c>
      <c r="AH72" s="13">
        <f>POWER(AG$120/AG71,1/ROWS(AG71:AG$119))-1</f>
        <v>7.1245442346399734E-2</v>
      </c>
    </row>
    <row r="73" spans="1:34" x14ac:dyDescent="0.45">
      <c r="A73" s="8">
        <f t="shared" si="30"/>
        <v>125</v>
      </c>
      <c r="B73" s="8">
        <f t="shared" si="30"/>
        <v>2089</v>
      </c>
      <c r="C73" s="8"/>
      <c r="D73" s="14">
        <f t="shared" si="22"/>
        <v>382734.59393942013</v>
      </c>
      <c r="E73" s="17">
        <f t="shared" si="20"/>
        <v>148824.30312492925</v>
      </c>
      <c r="F73" s="17">
        <f t="shared" si="5"/>
        <v>233910.29081449087</v>
      </c>
      <c r="H73" s="17">
        <f t="shared" si="4"/>
        <v>489083.027064019</v>
      </c>
      <c r="I73" s="17"/>
      <c r="K73" s="49">
        <f t="shared" si="10"/>
        <v>0</v>
      </c>
      <c r="L73" s="19">
        <f t="shared" si="6"/>
        <v>0</v>
      </c>
      <c r="M73" s="49">
        <f t="shared" si="11"/>
        <v>0</v>
      </c>
      <c r="N73" s="19">
        <f t="shared" si="7"/>
        <v>0</v>
      </c>
      <c r="O73" s="49">
        <f t="shared" si="12"/>
        <v>0</v>
      </c>
      <c r="P73" s="17"/>
      <c r="Q73" s="13">
        <f>'Random Decades'!Q73</f>
        <v>-0.16578431372549018</v>
      </c>
      <c r="R73" s="19">
        <f t="shared" si="8"/>
        <v>0</v>
      </c>
      <c r="S73" s="49">
        <f t="shared" si="9"/>
        <v>0</v>
      </c>
      <c r="T73" s="50">
        <f t="shared" si="13"/>
        <v>0</v>
      </c>
      <c r="V73" s="91"/>
      <c r="W73" s="92"/>
      <c r="Y73" s="13">
        <f t="shared" ca="1" si="16"/>
        <v>1.2982429512461561E-2</v>
      </c>
      <c r="Z73" s="13">
        <f t="shared" ca="1" si="26"/>
        <v>-9.346482190167793E-2</v>
      </c>
      <c r="AA73" s="13">
        <f t="shared" ca="1" si="17"/>
        <v>0.17867198498357584</v>
      </c>
      <c r="AB73" s="13">
        <f t="shared" ca="1" si="29"/>
        <v>-2.2332852869904052E-2</v>
      </c>
      <c r="AD73" s="13"/>
      <c r="AE73">
        <f>AE72+1</f>
        <v>1971</v>
      </c>
      <c r="AF73" s="13">
        <v>6.1151507927047488E-2</v>
      </c>
      <c r="AG73" s="76">
        <f>AG72*(1+AF73)</f>
        <v>17.383323569615328</v>
      </c>
      <c r="AH73" s="13">
        <f>POWER(AG$120/AG72,1/ROWS(AG72:AG$119))-1</f>
        <v>7.1733015235611042E-2</v>
      </c>
    </row>
    <row r="74" spans="1:34" x14ac:dyDescent="0.45">
      <c r="A74" s="8"/>
      <c r="B74" s="8"/>
      <c r="C74" s="8"/>
      <c r="D74" s="14">
        <f t="shared" si="22"/>
        <v>394216.63175760274</v>
      </c>
      <c r="E74" s="17">
        <f t="shared" si="20"/>
        <v>153289.03221867714</v>
      </c>
      <c r="F74" s="17">
        <f t="shared" si="5"/>
        <v>240927.5995389256</v>
      </c>
      <c r="H74" s="17"/>
      <c r="I74" s="17"/>
      <c r="K74" s="49"/>
      <c r="L74" s="19"/>
      <c r="M74" s="49"/>
      <c r="N74" s="19"/>
      <c r="O74" s="49"/>
      <c r="P74" s="17"/>
      <c r="Q74" s="13">
        <f>'Random Decades'!Q74</f>
        <v>-0.27582559642731219</v>
      </c>
      <c r="R74" s="19"/>
      <c r="S74" s="49"/>
      <c r="T74" s="50">
        <f t="shared" si="13"/>
        <v>0</v>
      </c>
      <c r="V74" s="91"/>
      <c r="W74" s="92"/>
      <c r="Y74" s="13">
        <f t="shared" ca="1" si="16"/>
        <v>8.1854980904967744E-3</v>
      </c>
      <c r="Z74" s="13">
        <f t="shared" ref="Z74:Z79" ca="1" si="33">OFFSET($AF$2,$Z$13+ROW($A89)-1901,0,1,1)</f>
        <v>0.26957484091118689</v>
      </c>
      <c r="AA74" s="13">
        <f t="shared" ca="1" si="17"/>
        <v>0.1185269238704354</v>
      </c>
      <c r="AB74" s="13">
        <f t="shared" ref="AB74:AB79" ca="1" si="34">OFFSET($AF$2,$AC$74+ROW($A1)-1901,0,1,1)</f>
        <v>-7.0947825119590524E-2</v>
      </c>
      <c r="AC74" s="9">
        <f ca="1">RANDBETWEEN(1945, 2009)</f>
        <v>2001</v>
      </c>
      <c r="AD74" s="13"/>
      <c r="AE74">
        <f t="shared" si="32"/>
        <v>1972</v>
      </c>
      <c r="AF74" s="13">
        <v>0.1458099303527296</v>
      </c>
      <c r="AG74" s="76">
        <f t="shared" si="31"/>
        <v>19.917984768599901</v>
      </c>
      <c r="AH74" s="13">
        <f>POWER(AG$120/AG73,1/ROWS(AG73:AG$119))-1</f>
        <v>7.1959296369993986E-2</v>
      </c>
    </row>
    <row r="75" spans="1:34" x14ac:dyDescent="0.45">
      <c r="A75" s="8"/>
      <c r="B75" s="8"/>
      <c r="C75" s="8"/>
      <c r="D75" s="14">
        <f t="shared" si="22"/>
        <v>406043.13071033085</v>
      </c>
      <c r="E75" s="17">
        <f t="shared" si="20"/>
        <v>157887.70318523745</v>
      </c>
      <c r="F75" s="17">
        <f t="shared" si="5"/>
        <v>248155.4275250934</v>
      </c>
      <c r="H75" s="17"/>
      <c r="I75" s="17"/>
      <c r="K75" s="49"/>
      <c r="L75" s="19"/>
      <c r="M75" s="49"/>
      <c r="N75" s="19"/>
      <c r="O75" s="49"/>
      <c r="P75" s="17"/>
      <c r="Q75" s="13">
        <f>'Random Decades'!Q75</f>
        <v>0.38331710483609194</v>
      </c>
      <c r="R75" s="19"/>
      <c r="S75" s="49"/>
      <c r="T75" s="50">
        <f t="shared" si="13"/>
        <v>0</v>
      </c>
      <c r="V75" s="91"/>
      <c r="W75" s="92"/>
      <c r="Y75" s="13">
        <f t="shared" ca="1" si="16"/>
        <v>-3.8004267621956425E-2</v>
      </c>
      <c r="Z75" s="13">
        <f t="shared" ca="1" si="33"/>
        <v>-4.3404038936510236E-2</v>
      </c>
      <c r="AA75" s="13">
        <f t="shared" ca="1" si="17"/>
        <v>0.15196639938907985</v>
      </c>
      <c r="AB75" s="13">
        <f t="shared" ca="1" si="34"/>
        <v>-0.16762660280397157</v>
      </c>
      <c r="AD75" s="13"/>
      <c r="AE75">
        <f t="shared" si="32"/>
        <v>1973</v>
      </c>
      <c r="AF75" s="13">
        <v>-0.16578431372549018</v>
      </c>
      <c r="AG75" s="76">
        <f t="shared" si="31"/>
        <v>16.615895332942799</v>
      </c>
      <c r="AH75" s="13">
        <f>POWER(AG$120/AG74,1/ROWS(AG74:AG$119))-1</f>
        <v>7.0407858209651231E-2</v>
      </c>
    </row>
    <row r="76" spans="1:34" x14ac:dyDescent="0.45">
      <c r="A76" s="8"/>
      <c r="B76" s="8"/>
      <c r="C76" s="8"/>
      <c r="D76" s="14">
        <f t="shared" si="22"/>
        <v>418224.42463164078</v>
      </c>
      <c r="E76" s="17">
        <f t="shared" si="20"/>
        <v>162624.33428079457</v>
      </c>
      <c r="F76" s="17">
        <f t="shared" si="5"/>
        <v>255600.09035084621</v>
      </c>
      <c r="H76" s="17"/>
      <c r="I76" s="17"/>
      <c r="K76" s="49"/>
      <c r="L76" s="19"/>
      <c r="M76" s="49"/>
      <c r="N76" s="19"/>
      <c r="O76" s="49"/>
      <c r="P76" s="17"/>
      <c r="Q76" s="13">
        <f>'Random Decades'!Q76</f>
        <v>0.17867198498357584</v>
      </c>
      <c r="R76" s="19"/>
      <c r="S76" s="49"/>
      <c r="T76" s="50">
        <f t="shared" si="13"/>
        <v>0</v>
      </c>
      <c r="V76" s="91"/>
      <c r="W76" s="92"/>
      <c r="Y76" s="13">
        <f t="shared" ca="1" si="16"/>
        <v>2.5065153304731816E-2</v>
      </c>
      <c r="Z76" s="13">
        <f t="shared" ca="1" si="33"/>
        <v>0.20317424156130182</v>
      </c>
      <c r="AA76" s="13">
        <f t="shared" ca="1" si="17"/>
        <v>0.11023302646720379</v>
      </c>
      <c r="AB76" s="13">
        <f t="shared" ca="1" si="34"/>
        <v>0.25322029387541778</v>
      </c>
      <c r="AD76" s="13"/>
      <c r="AE76">
        <f t="shared" si="32"/>
        <v>1974</v>
      </c>
      <c r="AF76" s="13">
        <v>-0.27582559642731219</v>
      </c>
      <c r="AG76" s="76">
        <f t="shared" si="31"/>
        <v>12.032806092560058</v>
      </c>
      <c r="AH76" s="13">
        <f>POWER(AG$120/AG75,1/ROWS(AG75:AG$119))-1</f>
        <v>7.6354447222185762E-2</v>
      </c>
    </row>
    <row r="77" spans="1:34" x14ac:dyDescent="0.45">
      <c r="A77" s="8"/>
      <c r="B77" s="8"/>
      <c r="C77" s="8"/>
      <c r="D77" s="14">
        <f t="shared" si="22"/>
        <v>430771.15737059002</v>
      </c>
      <c r="E77" s="17">
        <f t="shared" si="20"/>
        <v>167503.0643092184</v>
      </c>
      <c r="F77" s="17">
        <f t="shared" ref="F77:F78" si="35">D77-E77</f>
        <v>263268.09306137159</v>
      </c>
      <c r="H77" s="17"/>
      <c r="I77" s="17"/>
      <c r="K77" s="49"/>
      <c r="L77" s="19"/>
      <c r="M77" s="49"/>
      <c r="N77" s="19"/>
      <c r="O77" s="49"/>
      <c r="P77" s="17"/>
      <c r="Q77" s="13">
        <f>'Random Decades'!Q77</f>
        <v>-0.17268836468597593</v>
      </c>
      <c r="R77" s="19"/>
      <c r="S77" s="49"/>
      <c r="T77" s="50">
        <f t="shared" si="13"/>
        <v>0</v>
      </c>
      <c r="V77" s="91"/>
      <c r="W77" s="92"/>
      <c r="Y77" s="13">
        <f t="shared" ca="1" si="16"/>
        <v>-1.2741617350352827E-2</v>
      </c>
      <c r="Z77" s="13">
        <f t="shared" ca="1" si="33"/>
        <v>4.1750820499873775E-2</v>
      </c>
      <c r="AA77" s="13">
        <f t="shared" ca="1" si="17"/>
        <v>-0.16578431372549018</v>
      </c>
      <c r="AB77" s="13">
        <f t="shared" ca="1" si="34"/>
        <v>3.1481074048919533E-2</v>
      </c>
      <c r="AD77" s="13"/>
      <c r="AE77">
        <f t="shared" si="32"/>
        <v>1975</v>
      </c>
      <c r="AF77" s="13">
        <v>0.38331710483609194</v>
      </c>
      <c r="AG77" s="76">
        <f t="shared" si="31"/>
        <v>16.645186487014268</v>
      </c>
      <c r="AH77" s="13">
        <f>POWER(AG$120/AG76,1/ROWS(AG76:AG$119))-1</f>
        <v>8.6092836079891821E-2</v>
      </c>
    </row>
    <row r="78" spans="1:34" x14ac:dyDescent="0.45">
      <c r="A78" s="8"/>
      <c r="B78" s="8"/>
      <c r="C78" s="8"/>
      <c r="D78" s="14">
        <f t="shared" si="22"/>
        <v>443694.29209170776</v>
      </c>
      <c r="E78" s="17">
        <f t="shared" si="20"/>
        <v>172528.15623849496</v>
      </c>
      <c r="F78" s="17">
        <f t="shared" si="35"/>
        <v>271166.13585321279</v>
      </c>
      <c r="H78" s="17"/>
      <c r="I78" s="17"/>
      <c r="K78" s="49"/>
      <c r="L78" s="19"/>
      <c r="M78" s="49"/>
      <c r="N78" s="19"/>
      <c r="O78" s="49"/>
      <c r="P78" s="17"/>
      <c r="Q78" s="13">
        <f>'Random Decades'!Q78</f>
        <v>-3.1520692974013498E-2</v>
      </c>
      <c r="R78" s="19"/>
      <c r="S78" s="49"/>
      <c r="T78" s="50">
        <f t="shared" ref="T78:T85" si="36">K78/(MAX(S77,0.001))</f>
        <v>0</v>
      </c>
      <c r="V78" s="91"/>
      <c r="W78" s="92"/>
      <c r="Y78" s="13">
        <f t="shared" ca="1" si="16"/>
        <v>0.11877099721641775</v>
      </c>
      <c r="Z78" s="13">
        <f t="shared" ca="1" si="33"/>
        <v>0.13722698494441254</v>
      </c>
      <c r="AA78" s="13">
        <f t="shared" ca="1" si="17"/>
        <v>-0.27582559642731219</v>
      </c>
      <c r="AB78" s="13">
        <f t="shared" ca="1" si="34"/>
        <v>-6.0743763331169154E-3</v>
      </c>
      <c r="AD78" s="13"/>
      <c r="AE78">
        <f t="shared" si="32"/>
        <v>1976</v>
      </c>
      <c r="AF78" s="13">
        <v>0.17867198498357584</v>
      </c>
      <c r="AG78" s="76">
        <f t="shared" si="31"/>
        <v>19.619214997070902</v>
      </c>
      <c r="AH78" s="13">
        <f>POWER(AG$120/AG77,1/ROWS(AG77:AG$119))-1</f>
        <v>8.0000146109300063E-2</v>
      </c>
    </row>
    <row r="79" spans="1:34" x14ac:dyDescent="0.45">
      <c r="A79" s="8"/>
      <c r="B79" s="8"/>
      <c r="C79" s="8"/>
      <c r="D79" s="14"/>
      <c r="E79" s="17"/>
      <c r="F79" s="17"/>
      <c r="H79" s="17"/>
      <c r="I79" s="17"/>
      <c r="K79" s="49"/>
      <c r="L79" s="19"/>
      <c r="M79" s="49"/>
      <c r="N79" s="19"/>
      <c r="O79" s="49"/>
      <c r="P79" s="17"/>
      <c r="Q79" s="13"/>
      <c r="R79" s="19"/>
      <c r="S79" s="49"/>
      <c r="T79" s="50">
        <f t="shared" si="36"/>
        <v>0</v>
      </c>
      <c r="V79" s="91"/>
      <c r="W79" s="92"/>
      <c r="Y79" s="13">
        <f t="shared" ref="Y79" ca="1" si="37">_xlfn.NORM.INV(RAND(), 0,0.04775)</f>
        <v>3.458523092168779E-2</v>
      </c>
      <c r="Z79" s="13">
        <f t="shared" ca="1" si="33"/>
        <v>2.1389946991289488E-2</v>
      </c>
      <c r="AA79" s="13">
        <f t="shared" ref="AA79" ca="1" si="38">OFFSET($AF$3,RANDBETWEEN(1945,2018)-1901,0,1,1)</f>
        <v>0.26499411636322567</v>
      </c>
      <c r="AB79" s="13">
        <f t="shared" ca="1" si="34"/>
        <v>0.16288313505948215</v>
      </c>
      <c r="AD79" s="13"/>
      <c r="AE79">
        <f t="shared" si="32"/>
        <v>1977</v>
      </c>
      <c r="AF79" s="13">
        <v>-0.17268836468597593</v>
      </c>
      <c r="AG79" s="76">
        <f t="shared" si="31"/>
        <v>16.231204842804154</v>
      </c>
      <c r="AH79" s="13">
        <f>POWER(AG$120/AG78,1/ROWS(AG78:AG$119))-1</f>
        <v>7.7754356244269518E-2</v>
      </c>
    </row>
    <row r="80" spans="1:34" x14ac:dyDescent="0.45">
      <c r="A80" s="8"/>
      <c r="B80" s="8"/>
      <c r="C80" s="8"/>
      <c r="D80" s="14"/>
      <c r="E80" s="17"/>
      <c r="F80" s="17"/>
      <c r="H80" s="17"/>
      <c r="I80" s="17"/>
      <c r="K80" s="49"/>
      <c r="L80" s="19"/>
      <c r="M80" s="49"/>
      <c r="N80" s="19"/>
      <c r="O80" s="49"/>
      <c r="P80" s="17"/>
      <c r="Q80" s="13"/>
      <c r="R80" s="19"/>
      <c r="S80" s="49"/>
      <c r="T80" s="50">
        <f t="shared" si="36"/>
        <v>0</v>
      </c>
      <c r="V80" s="91"/>
      <c r="W80" s="92"/>
      <c r="Z80" s="13"/>
      <c r="AA80" s="13"/>
      <c r="AB80" s="13"/>
      <c r="AC80" s="77"/>
      <c r="AD80" s="13"/>
      <c r="AE80">
        <f t="shared" si="32"/>
        <v>1978</v>
      </c>
      <c r="AF80" s="13">
        <v>-3.1520692974013498E-2</v>
      </c>
      <c r="AG80" s="76">
        <f t="shared" si="31"/>
        <v>15.719586018355804</v>
      </c>
      <c r="AH80" s="13">
        <f>POWER(AG$120/AG79,1/ROWS(AG79:AG$119))-1</f>
        <v>8.4728428851061466E-2</v>
      </c>
    </row>
    <row r="81" spans="1:34" x14ac:dyDescent="0.45">
      <c r="A81" s="8"/>
      <c r="B81" s="8"/>
      <c r="C81" s="8"/>
      <c r="D81" s="14"/>
      <c r="E81" s="17"/>
      <c r="F81" s="17"/>
      <c r="H81" s="17"/>
      <c r="I81" s="17"/>
      <c r="K81" s="49"/>
      <c r="L81" s="19"/>
      <c r="M81" s="49"/>
      <c r="N81" s="19"/>
      <c r="O81" s="49"/>
      <c r="P81" s="17"/>
      <c r="Q81" s="13"/>
      <c r="R81" s="19"/>
      <c r="S81" s="49"/>
      <c r="T81" s="50">
        <f t="shared" si="36"/>
        <v>0</v>
      </c>
      <c r="V81" s="91"/>
      <c r="W81" s="92"/>
      <c r="Z81" s="13"/>
      <c r="AA81" s="13"/>
      <c r="AB81" s="13"/>
      <c r="AC81" s="77"/>
      <c r="AD81" s="13"/>
      <c r="AE81">
        <f t="shared" si="32"/>
        <v>1979</v>
      </c>
      <c r="AF81" s="13">
        <v>4.1863354037267042E-2</v>
      </c>
      <c r="AG81" s="76">
        <f t="shared" si="31"/>
        <v>16.377660613161506</v>
      </c>
      <c r="AH81" s="13">
        <f>POWER(AG$120/AG80,1/ROWS(AG80:AG$119))-1</f>
        <v>8.7806850134895864E-2</v>
      </c>
    </row>
    <row r="82" spans="1:34" x14ac:dyDescent="0.45">
      <c r="A82" s="8"/>
      <c r="B82" s="8"/>
      <c r="C82" s="8"/>
      <c r="D82" s="14"/>
      <c r="E82" s="17"/>
      <c r="F82" s="17"/>
      <c r="H82" s="17"/>
      <c r="I82" s="17"/>
      <c r="K82" s="49"/>
      <c r="L82" s="19"/>
      <c r="M82" s="49"/>
      <c r="N82" s="19"/>
      <c r="O82" s="49"/>
      <c r="P82" s="17"/>
      <c r="Q82" s="13"/>
      <c r="R82" s="19"/>
      <c r="S82" s="49"/>
      <c r="T82" s="50">
        <f t="shared" si="36"/>
        <v>0</v>
      </c>
      <c r="V82" s="91"/>
      <c r="W82" s="92"/>
      <c r="Z82" s="13"/>
      <c r="AA82" s="13"/>
      <c r="AB82" s="13"/>
      <c r="AC82" s="77"/>
      <c r="AD82" s="13"/>
      <c r="AE82">
        <f t="shared" si="32"/>
        <v>1980</v>
      </c>
      <c r="AF82" s="13">
        <v>0.14939787766781909</v>
      </c>
      <c r="AG82" s="76">
        <f t="shared" si="31"/>
        <v>18.824448349931668</v>
      </c>
      <c r="AH82" s="13">
        <f>POWER(AG$120/AG81,1/ROWS(AG81:AG$119))-1</f>
        <v>8.9011155279450138E-2</v>
      </c>
    </row>
    <row r="83" spans="1:34" x14ac:dyDescent="0.45">
      <c r="A83" s="8"/>
      <c r="B83" s="8"/>
      <c r="C83" s="8"/>
      <c r="D83" s="14"/>
      <c r="E83" s="17"/>
      <c r="F83" s="17"/>
      <c r="H83" s="17"/>
      <c r="I83" s="17"/>
      <c r="K83" s="49"/>
      <c r="L83" s="19"/>
      <c r="M83" s="49"/>
      <c r="N83" s="19"/>
      <c r="O83" s="49"/>
      <c r="P83" s="17"/>
      <c r="Q83" s="13"/>
      <c r="R83" s="19">
        <f t="shared" ref="R83:R85" si="39">(R82-O83)*(1+W$8+Q83)</f>
        <v>0</v>
      </c>
      <c r="S83" s="49">
        <f t="shared" ref="S83:S85" si="40">L83+N83+R83</f>
        <v>0</v>
      </c>
      <c r="T83" s="50">
        <f t="shared" si="36"/>
        <v>0</v>
      </c>
      <c r="V83" s="93"/>
      <c r="W83" s="94"/>
      <c r="Z83" s="13"/>
      <c r="AA83" s="13"/>
      <c r="AB83" s="13"/>
      <c r="AC83" s="77"/>
      <c r="AD83" s="13"/>
      <c r="AE83">
        <f t="shared" si="32"/>
        <v>1981</v>
      </c>
      <c r="AF83" s="13">
        <v>-9.2323651452282163E-2</v>
      </c>
      <c r="AG83" s="76">
        <f t="shared" si="31"/>
        <v>17.08650654169109</v>
      </c>
      <c r="AH83" s="13">
        <f>POWER(AG$120/AG82,1/ROWS(AG82:AG$119))-1</f>
        <v>8.746562411069525E-2</v>
      </c>
    </row>
    <row r="84" spans="1:34" x14ac:dyDescent="0.45">
      <c r="A84" s="8"/>
      <c r="B84" s="8"/>
      <c r="C84" s="8"/>
      <c r="D84" s="14"/>
      <c r="E84" s="17"/>
      <c r="F84" s="17"/>
      <c r="H84" s="17"/>
      <c r="I84" s="17"/>
      <c r="K84" s="49"/>
      <c r="L84" s="19"/>
      <c r="M84" s="49"/>
      <c r="N84" s="19"/>
      <c r="O84" s="49"/>
      <c r="P84" s="17"/>
      <c r="Q84" s="13"/>
      <c r="R84" s="19">
        <f t="shared" si="39"/>
        <v>0</v>
      </c>
      <c r="S84" s="49">
        <f t="shared" si="40"/>
        <v>0</v>
      </c>
      <c r="T84" s="50">
        <f t="shared" si="36"/>
        <v>0</v>
      </c>
      <c r="Z84" s="13"/>
      <c r="AA84" s="13"/>
      <c r="AB84" s="13"/>
      <c r="AC84" s="77"/>
      <c r="AD84" s="13"/>
      <c r="AE84">
        <f t="shared" si="32"/>
        <v>1982</v>
      </c>
      <c r="AF84" s="13">
        <v>0.19599999999999995</v>
      </c>
      <c r="AG84" s="76">
        <f t="shared" si="31"/>
        <v>20.435461823862543</v>
      </c>
      <c r="AH84" s="13">
        <f>POWER(AG$120/AG83,1/ROWS(AG83:AG$119))-1</f>
        <v>9.2790071400729923E-2</v>
      </c>
    </row>
    <row r="85" spans="1:34" x14ac:dyDescent="0.45">
      <c r="A85" s="8"/>
      <c r="B85" s="8"/>
      <c r="C85" s="8"/>
      <c r="D85" s="14"/>
      <c r="E85" s="17"/>
      <c r="F85" s="17"/>
      <c r="H85" s="17"/>
      <c r="I85" s="17"/>
      <c r="K85" s="49"/>
      <c r="L85" s="19"/>
      <c r="M85" s="49"/>
      <c r="N85" s="19"/>
      <c r="O85" s="49"/>
      <c r="P85" s="17"/>
      <c r="Q85" s="13"/>
      <c r="R85" s="19">
        <f t="shared" si="39"/>
        <v>0</v>
      </c>
      <c r="S85" s="49">
        <f t="shared" si="40"/>
        <v>0</v>
      </c>
      <c r="T85" s="50">
        <f t="shared" si="36"/>
        <v>0</v>
      </c>
      <c r="Z85" s="13"/>
      <c r="AA85" s="13"/>
      <c r="AB85" s="13"/>
      <c r="AC85" s="77"/>
      <c r="AD85" s="13"/>
      <c r="AE85">
        <f t="shared" si="32"/>
        <v>1983</v>
      </c>
      <c r="AF85" s="13">
        <v>0.20267558528428076</v>
      </c>
      <c r="AG85" s="76">
        <f t="shared" si="31"/>
        <v>24.577231009568457</v>
      </c>
      <c r="AH85" s="13">
        <f>POWER(AG$120/AG84,1/ROWS(AG84:AG$119))-1</f>
        <v>9.0053982975975222E-2</v>
      </c>
    </row>
    <row r="86" spans="1:34" x14ac:dyDescent="0.45">
      <c r="Z86" s="13"/>
      <c r="AA86" s="13"/>
      <c r="AB86" s="13"/>
      <c r="AC86" s="77"/>
      <c r="AD86" s="13"/>
      <c r="AE86">
        <f t="shared" si="32"/>
        <v>1984</v>
      </c>
      <c r="AF86" s="13">
        <v>-3.7343079612267571E-2</v>
      </c>
      <c r="AG86" s="76">
        <f t="shared" si="31"/>
        <v>23.65944151532905</v>
      </c>
      <c r="AH86" s="13">
        <f>POWER(AG$120/AG85,1/ROWS(AG85:AG$119))-1</f>
        <v>8.6996115703497967E-2</v>
      </c>
    </row>
    <row r="87" spans="1:34" x14ac:dyDescent="0.45">
      <c r="Z87" s="13"/>
      <c r="AA87" s="13"/>
      <c r="AB87" s="13"/>
      <c r="AC87" s="77"/>
      <c r="AD87" s="13"/>
      <c r="AE87">
        <f t="shared" si="32"/>
        <v>1985</v>
      </c>
      <c r="AF87" s="13">
        <v>0.27657642786398173</v>
      </c>
      <c r="AG87" s="76">
        <f t="shared" si="31"/>
        <v>30.203085334895551</v>
      </c>
      <c r="AH87" s="13">
        <f>POWER(AG$120/AG86,1/ROWS(AG86:AG$119))-1</f>
        <v>9.0886714334046159E-2</v>
      </c>
    </row>
    <row r="88" spans="1:34" x14ac:dyDescent="0.45">
      <c r="Z88" s="13"/>
      <c r="AA88" s="13"/>
      <c r="AB88" s="13"/>
      <c r="AC88" s="77"/>
      <c r="AD88" s="13"/>
      <c r="AE88">
        <f t="shared" si="32"/>
        <v>1986</v>
      </c>
      <c r="AF88" s="13">
        <v>0.22583565009374795</v>
      </c>
      <c r="AG88" s="76">
        <f t="shared" si="31"/>
        <v>37.024018746338633</v>
      </c>
      <c r="AH88" s="13">
        <f>POWER(AG$120/AG87,1/ROWS(AG87:AG$119))-1</f>
        <v>8.5702781695639718E-2</v>
      </c>
    </row>
    <row r="89" spans="1:34" x14ac:dyDescent="0.45">
      <c r="A89" s="88" t="s">
        <v>39</v>
      </c>
      <c r="B89" s="88"/>
      <c r="C89" s="72"/>
      <c r="D89" s="87" t="s">
        <v>40</v>
      </c>
      <c r="E89" s="87"/>
      <c r="F89" s="87"/>
      <c r="G89" s="72"/>
      <c r="H89" s="81" t="s">
        <v>41</v>
      </c>
      <c r="I89" s="82"/>
      <c r="J89" s="72"/>
      <c r="K89" s="99" t="s">
        <v>42</v>
      </c>
      <c r="L89" s="100"/>
      <c r="M89" s="89" t="s">
        <v>43</v>
      </c>
      <c r="N89" s="96"/>
      <c r="O89" s="89" t="s">
        <v>44</v>
      </c>
      <c r="P89" s="96"/>
      <c r="Q89" s="96"/>
      <c r="R89" s="90"/>
      <c r="Z89" s="13"/>
      <c r="AA89" s="13"/>
      <c r="AB89" s="13"/>
      <c r="AC89" s="77"/>
      <c r="AD89" s="13"/>
      <c r="AE89">
        <f t="shared" si="32"/>
        <v>1987</v>
      </c>
      <c r="AF89" s="13">
        <v>2.2573839662447304E-2</v>
      </c>
      <c r="AG89" s="76">
        <f t="shared" si="31"/>
        <v>37.859793009177928</v>
      </c>
      <c r="AH89" s="13">
        <f>POWER(AG$120/AG88,1/ROWS(AG88:AG$119))-1</f>
        <v>8.1591859698369129E-2</v>
      </c>
    </row>
    <row r="90" spans="1:34" x14ac:dyDescent="0.45">
      <c r="A90" s="88"/>
      <c r="B90" s="88"/>
      <c r="D90" s="87"/>
      <c r="E90" s="87"/>
      <c r="F90" s="87"/>
      <c r="H90" s="83"/>
      <c r="I90" s="84"/>
      <c r="K90" s="101"/>
      <c r="L90" s="102"/>
      <c r="M90" s="91"/>
      <c r="N90" s="97"/>
      <c r="O90" s="91"/>
      <c r="P90" s="97"/>
      <c r="Q90" s="97"/>
      <c r="R90" s="92"/>
      <c r="Z90" s="13"/>
      <c r="AA90" s="13"/>
      <c r="AB90" s="13"/>
      <c r="AC90" s="77"/>
      <c r="AD90" s="13"/>
      <c r="AE90">
        <f t="shared" si="32"/>
        <v>1988</v>
      </c>
      <c r="AF90" s="13">
        <v>0.1185269238704354</v>
      </c>
      <c r="AG90" s="76">
        <f t="shared" si="31"/>
        <v>42.347197812927199</v>
      </c>
      <c r="AH90" s="13">
        <f>POWER(AG$120/AG89,1/ROWS(AG89:AG$119))-1</f>
        <v>8.3551351448402311E-2</v>
      </c>
    </row>
    <row r="91" spans="1:34" x14ac:dyDescent="0.45">
      <c r="A91" s="88"/>
      <c r="B91" s="88"/>
      <c r="D91" s="87"/>
      <c r="E91" s="87"/>
      <c r="F91" s="87"/>
      <c r="H91" s="83"/>
      <c r="I91" s="84"/>
      <c r="K91" s="101"/>
      <c r="L91" s="102"/>
      <c r="M91" s="91"/>
      <c r="N91" s="97"/>
      <c r="O91" s="91"/>
      <c r="P91" s="97"/>
      <c r="Q91" s="97"/>
      <c r="R91" s="92"/>
      <c r="Z91" s="13"/>
      <c r="AA91" s="13"/>
      <c r="AB91" s="13"/>
      <c r="AC91" s="77"/>
      <c r="AD91" s="13"/>
      <c r="AE91">
        <f t="shared" si="32"/>
        <v>1989</v>
      </c>
      <c r="AF91" s="13">
        <v>0.26957484091118689</v>
      </c>
      <c r="AG91" s="76">
        <f t="shared" si="31"/>
        <v>53.762936926381613</v>
      </c>
      <c r="AH91" s="13">
        <f>POWER(AG$120/AG90,1/ROWS(AG90:AG$119))-1</f>
        <v>8.2404527079672718E-2</v>
      </c>
    </row>
    <row r="92" spans="1:34" x14ac:dyDescent="0.45">
      <c r="A92" s="88"/>
      <c r="B92" s="88"/>
      <c r="D92" s="87"/>
      <c r="E92" s="87"/>
      <c r="F92" s="87"/>
      <c r="H92" s="83"/>
      <c r="I92" s="84"/>
      <c r="K92" s="101"/>
      <c r="L92" s="102"/>
      <c r="M92" s="91"/>
      <c r="N92" s="97"/>
      <c r="O92" s="91"/>
      <c r="P92" s="97"/>
      <c r="Q92" s="97"/>
      <c r="R92" s="92"/>
      <c r="Z92" s="13"/>
      <c r="AA92" s="13"/>
      <c r="AB92" s="13"/>
      <c r="AC92" s="77"/>
      <c r="AD92" s="13"/>
      <c r="AE92">
        <f t="shared" si="32"/>
        <v>1990</v>
      </c>
      <c r="AF92" s="13">
        <v>-4.3404038936510236E-2</v>
      </c>
      <c r="AG92" s="76">
        <f t="shared" si="31"/>
        <v>51.429408318687798</v>
      </c>
      <c r="AH92" s="13">
        <f>POWER(AG$120/AG91,1/ROWS(AG91:AG$119))-1</f>
        <v>7.6467751476391177E-2</v>
      </c>
    </row>
    <row r="93" spans="1:34" x14ac:dyDescent="0.45">
      <c r="A93" s="88"/>
      <c r="B93" s="88"/>
      <c r="D93" s="87"/>
      <c r="E93" s="87"/>
      <c r="F93" s="87"/>
      <c r="H93" s="83"/>
      <c r="I93" s="84"/>
      <c r="K93" s="101"/>
      <c r="L93" s="102"/>
      <c r="M93" s="91"/>
      <c r="N93" s="97"/>
      <c r="O93" s="91"/>
      <c r="P93" s="97"/>
      <c r="Q93" s="97"/>
      <c r="R93" s="92"/>
      <c r="Z93" s="13"/>
      <c r="AA93" s="13"/>
      <c r="AB93" s="13"/>
      <c r="AC93" s="77"/>
      <c r="AD93" s="13"/>
      <c r="AE93">
        <f t="shared" si="32"/>
        <v>1991</v>
      </c>
      <c r="AF93" s="13">
        <v>0.20317424156130182</v>
      </c>
      <c r="AG93" s="76">
        <f t="shared" si="31"/>
        <v>61.8785393477837</v>
      </c>
      <c r="AH93" s="13">
        <f>POWER(AG$120/AG92,1/ROWS(AG92:AG$119))-1</f>
        <v>8.1016154252450567E-2</v>
      </c>
    </row>
    <row r="94" spans="1:34" x14ac:dyDescent="0.45">
      <c r="A94" s="88"/>
      <c r="B94" s="88"/>
      <c r="D94" s="87"/>
      <c r="E94" s="87"/>
      <c r="F94" s="87"/>
      <c r="H94" s="83"/>
      <c r="I94" s="84"/>
      <c r="K94" s="101"/>
      <c r="L94" s="102"/>
      <c r="M94" s="91"/>
      <c r="N94" s="97"/>
      <c r="O94" s="91"/>
      <c r="P94" s="97"/>
      <c r="Q94" s="97"/>
      <c r="R94" s="92"/>
      <c r="Z94" s="13"/>
      <c r="AA94" s="13"/>
      <c r="AB94" s="13"/>
      <c r="AC94" s="77"/>
      <c r="AD94" s="13"/>
      <c r="AE94">
        <f t="shared" si="32"/>
        <v>1992</v>
      </c>
      <c r="AF94" s="13">
        <v>4.1750820499873775E-2</v>
      </c>
      <c r="AG94" s="76">
        <f t="shared" si="31"/>
        <v>64.462019136887392</v>
      </c>
      <c r="AH94" s="13">
        <f>POWER(AG$120/AG93,1/ROWS(AG93:AG$119))-1</f>
        <v>7.6738140915414865E-2</v>
      </c>
    </row>
    <row r="95" spans="1:34" x14ac:dyDescent="0.45">
      <c r="A95" s="88"/>
      <c r="B95" s="88"/>
      <c r="D95" s="87"/>
      <c r="E95" s="87"/>
      <c r="F95" s="87"/>
      <c r="H95" s="83"/>
      <c r="I95" s="84"/>
      <c r="K95" s="101"/>
      <c r="L95" s="102"/>
      <c r="M95" s="91"/>
      <c r="N95" s="97"/>
      <c r="O95" s="91"/>
      <c r="P95" s="97"/>
      <c r="Q95" s="97"/>
      <c r="R95" s="92"/>
      <c r="Z95" s="13"/>
      <c r="AA95" s="13"/>
      <c r="AB95" s="13"/>
      <c r="AC95" s="77"/>
      <c r="AD95" s="13"/>
      <c r="AE95">
        <f t="shared" si="32"/>
        <v>1993</v>
      </c>
      <c r="AF95" s="13">
        <v>0.13722698494441254</v>
      </c>
      <c r="AG95" s="76">
        <f t="shared" si="31"/>
        <v>73.307947666471478</v>
      </c>
      <c r="AH95" s="13">
        <f>POWER(AG$120/AG94,1/ROWS(AG94:AG$119))-1</f>
        <v>7.8107024860757601E-2</v>
      </c>
    </row>
    <row r="96" spans="1:34" x14ac:dyDescent="0.45">
      <c r="A96" s="88"/>
      <c r="B96" s="88"/>
      <c r="D96" s="87"/>
      <c r="E96" s="87"/>
      <c r="F96" s="87"/>
      <c r="H96" s="83"/>
      <c r="I96" s="84"/>
      <c r="K96" s="101"/>
      <c r="L96" s="102"/>
      <c r="M96" s="91"/>
      <c r="N96" s="97"/>
      <c r="O96" s="91"/>
      <c r="P96" s="97"/>
      <c r="Q96" s="97"/>
      <c r="R96" s="92"/>
      <c r="Z96" s="13"/>
      <c r="AA96" s="13"/>
      <c r="AB96" s="13"/>
      <c r="AC96" s="77"/>
      <c r="AD96" s="13"/>
      <c r="AE96">
        <f t="shared" si="32"/>
        <v>1994</v>
      </c>
      <c r="AF96" s="13">
        <v>2.1389946991289488E-2</v>
      </c>
      <c r="AG96" s="76">
        <f t="shared" si="31"/>
        <v>74.876000781097531</v>
      </c>
      <c r="AH96" s="13">
        <f>POWER(AG$120/AG95,1/ROWS(AG95:AG$119))-1</f>
        <v>7.5807244888601133E-2</v>
      </c>
    </row>
    <row r="97" spans="1:34" x14ac:dyDescent="0.45">
      <c r="A97" s="88"/>
      <c r="B97" s="88"/>
      <c r="D97" s="87"/>
      <c r="E97" s="87"/>
      <c r="F97" s="87"/>
      <c r="H97" s="83"/>
      <c r="I97" s="84"/>
      <c r="K97" s="101"/>
      <c r="L97" s="102"/>
      <c r="M97" s="91"/>
      <c r="N97" s="97"/>
      <c r="O97" s="91"/>
      <c r="P97" s="97"/>
      <c r="Q97" s="97"/>
      <c r="R97" s="92"/>
      <c r="Z97" s="13"/>
      <c r="AA97" s="13"/>
      <c r="AB97" s="13"/>
      <c r="AC97" s="77"/>
      <c r="AD97" s="13"/>
      <c r="AE97">
        <f t="shared" si="32"/>
        <v>1995</v>
      </c>
      <c r="AF97" s="13">
        <v>0.33452430627999163</v>
      </c>
      <c r="AG97" s="76">
        <f t="shared" si="31"/>
        <v>99.92384299941429</v>
      </c>
      <c r="AH97" s="13">
        <f>POWER(AG$120/AG96,1/ROWS(AG96:AG$119))-1</f>
        <v>7.8136505849344839E-2</v>
      </c>
    </row>
    <row r="98" spans="1:34" x14ac:dyDescent="0.45">
      <c r="A98" s="88"/>
      <c r="B98" s="88"/>
      <c r="D98" s="87"/>
      <c r="E98" s="87"/>
      <c r="F98" s="87"/>
      <c r="H98" s="83"/>
      <c r="I98" s="84"/>
      <c r="K98" s="101"/>
      <c r="L98" s="102"/>
      <c r="M98" s="91"/>
      <c r="N98" s="97"/>
      <c r="O98" s="91"/>
      <c r="P98" s="97"/>
      <c r="Q98" s="97"/>
      <c r="R98" s="92"/>
      <c r="Z98" s="13"/>
      <c r="AA98" s="13"/>
      <c r="AB98" s="13"/>
      <c r="AC98" s="77"/>
      <c r="AD98" s="13"/>
      <c r="AE98">
        <f t="shared" si="32"/>
        <v>1996</v>
      </c>
      <c r="AF98" s="13">
        <v>0.26014734908444237</v>
      </c>
      <c r="AG98" s="76">
        <f t="shared" si="31"/>
        <v>125.91876586604194</v>
      </c>
      <c r="AH98" s="13">
        <f>POWER(AG$120/AG97,1/ROWS(AG97:AG$119))-1</f>
        <v>6.8182286132220771E-2</v>
      </c>
    </row>
    <row r="99" spans="1:34" x14ac:dyDescent="0.45">
      <c r="A99" s="88"/>
      <c r="B99" s="88"/>
      <c r="D99" s="87"/>
      <c r="E99" s="87"/>
      <c r="F99" s="87"/>
      <c r="H99" s="83"/>
      <c r="I99" s="84"/>
      <c r="K99" s="101"/>
      <c r="L99" s="102"/>
      <c r="M99" s="91"/>
      <c r="N99" s="97"/>
      <c r="O99" s="91"/>
      <c r="P99" s="97"/>
      <c r="Q99" s="97"/>
      <c r="R99" s="92"/>
      <c r="Z99" s="13"/>
      <c r="AA99" s="13"/>
      <c r="AB99" s="13"/>
      <c r="AC99" s="77"/>
      <c r="AD99" s="13"/>
      <c r="AE99">
        <f t="shared" si="32"/>
        <v>1997</v>
      </c>
      <c r="AF99" s="13">
        <v>0.22641626475195009</v>
      </c>
      <c r="AG99" s="76">
        <f t="shared" si="31"/>
        <v>154.42882249560651</v>
      </c>
      <c r="AH99" s="13">
        <f>POWER(AG$120/AG98,1/ROWS(AG98:AG$119))-1</f>
        <v>6.0187863028013489E-2</v>
      </c>
    </row>
    <row r="100" spans="1:34" x14ac:dyDescent="0.45">
      <c r="A100" s="88"/>
      <c r="B100" s="88"/>
      <c r="D100" s="87"/>
      <c r="E100" s="87"/>
      <c r="F100" s="87"/>
      <c r="H100" s="83"/>
      <c r="I100" s="84"/>
      <c r="K100" s="101"/>
      <c r="L100" s="102"/>
      <c r="M100" s="91"/>
      <c r="N100" s="97"/>
      <c r="O100" s="91"/>
      <c r="P100" s="97"/>
      <c r="Q100" s="97"/>
      <c r="R100" s="92"/>
      <c r="Z100" s="13"/>
      <c r="AA100" s="13"/>
      <c r="AB100" s="13"/>
      <c r="AC100" s="77"/>
      <c r="AD100" s="13"/>
      <c r="AE100">
        <f t="shared" si="32"/>
        <v>1998</v>
      </c>
      <c r="AF100" s="13">
        <v>0.16098276494316099</v>
      </c>
      <c r="AG100" s="76">
        <f t="shared" si="31"/>
        <v>179.28920132786587</v>
      </c>
      <c r="AH100" s="13">
        <f>POWER(AG$120/AG99,1/ROWS(AG99:AG$119))-1</f>
        <v>5.286013430376868E-2</v>
      </c>
    </row>
    <row r="101" spans="1:34" x14ac:dyDescent="0.45">
      <c r="A101" s="88"/>
      <c r="B101" s="88"/>
      <c r="D101" s="87"/>
      <c r="E101" s="87"/>
      <c r="F101" s="87"/>
      <c r="H101" s="83"/>
      <c r="I101" s="84"/>
      <c r="K101" s="101"/>
      <c r="L101" s="102"/>
      <c r="M101" s="91"/>
      <c r="N101" s="97"/>
      <c r="O101" s="91"/>
      <c r="P101" s="97"/>
      <c r="Q101" s="97"/>
      <c r="R101" s="92"/>
      <c r="Z101" s="13"/>
      <c r="AA101" s="13"/>
      <c r="AB101" s="13"/>
      <c r="AC101" s="77"/>
      <c r="AD101" s="13"/>
      <c r="AE101">
        <f t="shared" si="32"/>
        <v>1999</v>
      </c>
      <c r="AF101" s="13">
        <v>0.25221643758032553</v>
      </c>
      <c r="AG101" s="76">
        <f t="shared" si="31"/>
        <v>224.50888498340197</v>
      </c>
      <c r="AH101" s="13">
        <f>POWER(AG$120/AG100,1/ROWS(AG100:AG$119))-1</f>
        <v>4.7726496742609648E-2</v>
      </c>
    </row>
    <row r="102" spans="1:34" x14ac:dyDescent="0.45">
      <c r="A102" s="88"/>
      <c r="B102" s="88"/>
      <c r="D102" s="87"/>
      <c r="E102" s="87"/>
      <c r="F102" s="87"/>
      <c r="H102" s="83"/>
      <c r="I102" s="84"/>
      <c r="K102" s="101"/>
      <c r="L102" s="102"/>
      <c r="M102" s="91"/>
      <c r="N102" s="97"/>
      <c r="O102" s="91"/>
      <c r="P102" s="97"/>
      <c r="Q102" s="97"/>
      <c r="R102" s="92"/>
      <c r="Z102" s="13"/>
      <c r="AA102" s="13"/>
      <c r="AB102" s="13"/>
      <c r="AC102" s="77"/>
      <c r="AD102" s="13"/>
      <c r="AE102">
        <f t="shared" si="32"/>
        <v>2000</v>
      </c>
      <c r="AF102" s="13">
        <v>-6.1780796896608758E-2</v>
      </c>
      <c r="AG102" s="76">
        <f t="shared" si="31"/>
        <v>210.63854715875831</v>
      </c>
      <c r="AH102" s="13">
        <f>POWER(AG$120/AG101,1/ROWS(AG101:AG$119))-1</f>
        <v>3.7940806603368182E-2</v>
      </c>
    </row>
    <row r="103" spans="1:34" x14ac:dyDescent="0.45">
      <c r="A103" s="88"/>
      <c r="B103" s="88"/>
      <c r="D103" s="87"/>
      <c r="E103" s="87"/>
      <c r="F103" s="87"/>
      <c r="H103" s="83"/>
      <c r="I103" s="84"/>
      <c r="K103" s="101"/>
      <c r="L103" s="102"/>
      <c r="M103" s="91"/>
      <c r="N103" s="97"/>
      <c r="O103" s="91"/>
      <c r="P103" s="97"/>
      <c r="Q103" s="97"/>
      <c r="R103" s="92"/>
      <c r="Z103" s="13"/>
      <c r="AA103" s="13"/>
      <c r="AB103" s="13"/>
      <c r="AC103" s="77"/>
      <c r="AD103" s="13"/>
      <c r="AE103">
        <f t="shared" si="32"/>
        <v>2001</v>
      </c>
      <c r="AF103" s="13">
        <v>-7.0947825119590524E-2</v>
      </c>
      <c r="AG103" s="76">
        <f t="shared" si="31"/>
        <v>195.69420035149412</v>
      </c>
      <c r="AH103" s="13">
        <f>POWER(AG$120/AG102,1/ROWS(AG102:AG$119))-1</f>
        <v>4.3781782307935391E-2</v>
      </c>
    </row>
    <row r="104" spans="1:34" x14ac:dyDescent="0.45">
      <c r="A104" s="88"/>
      <c r="B104" s="88"/>
      <c r="D104" s="87"/>
      <c r="E104" s="87"/>
      <c r="F104" s="87"/>
      <c r="H104" s="83"/>
      <c r="I104" s="84"/>
      <c r="K104" s="101"/>
      <c r="L104" s="102"/>
      <c r="M104" s="91"/>
      <c r="N104" s="97"/>
      <c r="O104" s="91"/>
      <c r="P104" s="97"/>
      <c r="Q104" s="97"/>
      <c r="R104" s="92"/>
      <c r="Z104" s="13"/>
      <c r="AA104" s="13"/>
      <c r="AB104" s="13"/>
      <c r="AC104" s="77"/>
      <c r="AD104" s="13"/>
      <c r="AE104">
        <f t="shared" si="32"/>
        <v>2002</v>
      </c>
      <c r="AF104" s="13">
        <v>-0.16762660280397157</v>
      </c>
      <c r="AG104" s="76">
        <f t="shared" si="31"/>
        <v>162.89064635813338</v>
      </c>
      <c r="AH104" s="13">
        <f>POWER(AG$120/AG103,1/ROWS(AG103:AG$119))-1</f>
        <v>5.0955664818335134E-2</v>
      </c>
    </row>
    <row r="105" spans="1:34" x14ac:dyDescent="0.45">
      <c r="A105" s="88"/>
      <c r="B105" s="88"/>
      <c r="D105" s="87"/>
      <c r="E105" s="87"/>
      <c r="F105" s="87"/>
      <c r="H105" s="83"/>
      <c r="I105" s="84"/>
      <c r="K105" s="101"/>
      <c r="L105" s="102"/>
      <c r="M105" s="91"/>
      <c r="N105" s="97"/>
      <c r="O105" s="91"/>
      <c r="P105" s="97"/>
      <c r="Q105" s="97"/>
      <c r="R105" s="92"/>
      <c r="Z105" s="13"/>
      <c r="AA105" s="13"/>
      <c r="AB105" s="13"/>
      <c r="AC105" s="77"/>
      <c r="AD105" s="13"/>
      <c r="AE105">
        <f t="shared" si="32"/>
        <v>2003</v>
      </c>
      <c r="AF105" s="13">
        <v>0.25322029387541778</v>
      </c>
      <c r="AG105" s="76">
        <f t="shared" si="31"/>
        <v>204.13786369849666</v>
      </c>
      <c r="AH105" s="13">
        <f>POWER(AG$120/AG104,1/ROWS(AG104:AG$119))-1</f>
        <v>6.6383786069340811E-2</v>
      </c>
    </row>
    <row r="106" spans="1:34" x14ac:dyDescent="0.45">
      <c r="A106" s="88"/>
      <c r="B106" s="88"/>
      <c r="D106" s="87"/>
      <c r="E106" s="87"/>
      <c r="F106" s="87"/>
      <c r="H106" s="83"/>
      <c r="I106" s="84"/>
      <c r="K106" s="101"/>
      <c r="L106" s="102"/>
      <c r="M106" s="91"/>
      <c r="N106" s="97"/>
      <c r="O106" s="91"/>
      <c r="P106" s="97"/>
      <c r="Q106" s="97"/>
      <c r="R106" s="92"/>
      <c r="Z106" s="13"/>
      <c r="AA106" s="13"/>
      <c r="AB106" s="13"/>
      <c r="AC106" s="77"/>
      <c r="AD106" s="13"/>
      <c r="AE106">
        <f t="shared" si="32"/>
        <v>2004</v>
      </c>
      <c r="AF106" s="13">
        <v>3.1481074048919533E-2</v>
      </c>
      <c r="AG106" s="76">
        <f t="shared" si="31"/>
        <v>210.56434290177728</v>
      </c>
      <c r="AH106" s="13">
        <f>POWER(AG$120/AG105,1/ROWS(AG105:AG$119))-1</f>
        <v>5.49679699098371E-2</v>
      </c>
    </row>
    <row r="107" spans="1:34" x14ac:dyDescent="0.45">
      <c r="A107" s="88"/>
      <c r="B107" s="88"/>
      <c r="D107" s="87"/>
      <c r="E107" s="87"/>
      <c r="F107" s="87"/>
      <c r="H107" s="83"/>
      <c r="I107" s="84"/>
      <c r="K107" s="101"/>
      <c r="L107" s="102"/>
      <c r="M107" s="91"/>
      <c r="N107" s="97"/>
      <c r="O107" s="91"/>
      <c r="P107" s="97"/>
      <c r="Q107" s="97"/>
      <c r="R107" s="92"/>
      <c r="Z107" s="13"/>
      <c r="AA107" s="13"/>
      <c r="AB107" s="13"/>
      <c r="AC107" s="77"/>
      <c r="AD107" s="13"/>
      <c r="AE107">
        <f t="shared" si="32"/>
        <v>2005</v>
      </c>
      <c r="AF107" s="13">
        <v>-6.0743763331169154E-3</v>
      </c>
      <c r="AG107" s="76">
        <f t="shared" si="31"/>
        <v>209.2852958406564</v>
      </c>
      <c r="AH107" s="13">
        <f>POWER(AG$120/AG106,1/ROWS(AG106:AG$119))-1</f>
        <v>5.6665926880638873E-2</v>
      </c>
    </row>
    <row r="108" spans="1:34" x14ac:dyDescent="0.45">
      <c r="A108" s="88"/>
      <c r="B108" s="88"/>
      <c r="D108" s="87"/>
      <c r="E108" s="87"/>
      <c r="F108" s="87"/>
      <c r="H108" s="83"/>
      <c r="I108" s="84"/>
      <c r="K108" s="101"/>
      <c r="L108" s="102"/>
      <c r="M108" s="91"/>
      <c r="N108" s="97"/>
      <c r="O108" s="91"/>
      <c r="P108" s="97"/>
      <c r="Q108" s="97"/>
      <c r="R108" s="92"/>
      <c r="Z108" s="13"/>
      <c r="AA108" s="13"/>
      <c r="AB108" s="13"/>
      <c r="AC108" s="77"/>
      <c r="AD108" s="13"/>
      <c r="AE108">
        <f t="shared" si="32"/>
        <v>2006</v>
      </c>
      <c r="AF108" s="13">
        <v>0.16288313505948215</v>
      </c>
      <c r="AG108" s="76">
        <f t="shared" si="31"/>
        <v>243.37434094903372</v>
      </c>
      <c r="AH108" s="13">
        <f>POWER(AG$120/AG107,1/ROWS(AG107:AG$119))-1</f>
        <v>6.1653051556146199E-2</v>
      </c>
    </row>
    <row r="109" spans="1:34" x14ac:dyDescent="0.45">
      <c r="A109" s="88"/>
      <c r="B109" s="88"/>
      <c r="D109" s="87"/>
      <c r="E109" s="87"/>
      <c r="F109" s="87"/>
      <c r="H109" s="83"/>
      <c r="I109" s="84"/>
      <c r="K109" s="101"/>
      <c r="L109" s="102"/>
      <c r="M109" s="91"/>
      <c r="N109" s="97"/>
      <c r="O109" s="91"/>
      <c r="P109" s="97"/>
      <c r="Q109" s="97"/>
      <c r="R109" s="92"/>
      <c r="Z109" s="13"/>
      <c r="AA109" s="13"/>
      <c r="AB109" s="13"/>
      <c r="AC109" s="77"/>
      <c r="AD109" s="13"/>
      <c r="AE109">
        <f t="shared" si="32"/>
        <v>2007</v>
      </c>
      <c r="AF109" s="13">
        <v>6.4317350279221808E-2</v>
      </c>
      <c r="AG109" s="76">
        <f t="shared" si="31"/>
        <v>259.02753368482746</v>
      </c>
      <c r="AH109" s="13">
        <f>POWER(AG$120/AG108,1/ROWS(AG108:AG$119))-1</f>
        <v>5.3626028441053464E-2</v>
      </c>
    </row>
    <row r="110" spans="1:34" x14ac:dyDescent="0.45">
      <c r="A110" s="88"/>
      <c r="B110" s="88"/>
      <c r="D110" s="87"/>
      <c r="E110" s="87"/>
      <c r="F110" s="87"/>
      <c r="H110" s="83"/>
      <c r="I110" s="84"/>
      <c r="K110" s="101"/>
      <c r="L110" s="102"/>
      <c r="M110" s="91"/>
      <c r="N110" s="97"/>
      <c r="O110" s="91"/>
      <c r="P110" s="97"/>
      <c r="Q110" s="97"/>
      <c r="R110" s="92"/>
      <c r="Z110" s="13"/>
      <c r="AA110" s="13"/>
      <c r="AB110" s="13"/>
      <c r="AC110" s="77"/>
      <c r="AD110" s="13"/>
      <c r="AE110">
        <f t="shared" si="32"/>
        <v>2008</v>
      </c>
      <c r="AF110" s="13">
        <v>-0.33836997165430316</v>
      </c>
      <c r="AG110" s="76">
        <f t="shared" si="31"/>
        <v>171.38039445420833</v>
      </c>
      <c r="AH110" s="13">
        <f>POWER(AG$120/AG109,1/ROWS(AG109:AG$119))-1</f>
        <v>5.2659431846203475E-2</v>
      </c>
    </row>
    <row r="111" spans="1:34" x14ac:dyDescent="0.45">
      <c r="A111" s="88"/>
      <c r="B111" s="88"/>
      <c r="D111" s="87"/>
      <c r="E111" s="87"/>
      <c r="F111" s="87"/>
      <c r="H111" s="85"/>
      <c r="I111" s="86"/>
      <c r="K111" s="103"/>
      <c r="L111" s="104"/>
      <c r="M111" s="93"/>
      <c r="N111" s="98"/>
      <c r="O111" s="91"/>
      <c r="P111" s="97"/>
      <c r="Q111" s="97"/>
      <c r="R111" s="92"/>
      <c r="Z111" s="13"/>
      <c r="AA111" s="13"/>
      <c r="AB111" s="13"/>
      <c r="AC111" s="77"/>
      <c r="AD111" s="13"/>
      <c r="AE111">
        <f t="shared" si="32"/>
        <v>2009</v>
      </c>
      <c r="AF111" s="13">
        <v>0.18818785400375337</v>
      </c>
      <c r="AG111" s="76">
        <f t="shared" si="31"/>
        <v>203.63210310486255</v>
      </c>
      <c r="AH111" s="13">
        <f>POWER(AG$120/AG110,1/ROWS(AG110:AG$119))-1</f>
        <v>0.10269436171298607</v>
      </c>
    </row>
    <row r="112" spans="1:34" x14ac:dyDescent="0.45">
      <c r="O112" s="91"/>
      <c r="P112" s="97"/>
      <c r="Q112" s="97"/>
      <c r="R112" s="92"/>
      <c r="Z112" s="13"/>
      <c r="AA112" s="13"/>
      <c r="AB112" s="13"/>
      <c r="AC112" s="77"/>
      <c r="AD112" s="13"/>
      <c r="AE112">
        <f t="shared" si="32"/>
        <v>2010</v>
      </c>
      <c r="AF112" s="13">
        <v>0.11023302646720379</v>
      </c>
      <c r="AG112" s="76">
        <f t="shared" si="31"/>
        <v>226.07908611599325</v>
      </c>
      <c r="AH112" s="13">
        <f>POWER(AG$120/AG111,1/ROWS(AG111:AG$119))-1</f>
        <v>9.3583189491116547E-2</v>
      </c>
    </row>
    <row r="113" spans="15:34" x14ac:dyDescent="0.45">
      <c r="O113" s="93"/>
      <c r="P113" s="98"/>
      <c r="Q113" s="98"/>
      <c r="R113" s="94"/>
      <c r="Z113" s="13"/>
      <c r="AA113" s="13"/>
      <c r="AB113" s="13"/>
      <c r="AC113" s="77"/>
      <c r="AD113" s="13"/>
      <c r="AE113">
        <f t="shared" si="32"/>
        <v>2011</v>
      </c>
      <c r="AF113" s="13">
        <v>5.5283908197876652E-2</v>
      </c>
      <c r="AG113" s="76">
        <f t="shared" si="31"/>
        <v>238.57762155828968</v>
      </c>
      <c r="AH113" s="13">
        <f>POWER(AG$120/AG112,1/ROWS(AG112:AG$119))-1</f>
        <v>9.1519593723819792E-2</v>
      </c>
    </row>
    <row r="114" spans="15:34" x14ac:dyDescent="0.45">
      <c r="Z114" s="13"/>
      <c r="AA114" s="13"/>
      <c r="AB114" s="13"/>
      <c r="AC114" s="77"/>
      <c r="AD114" s="13"/>
      <c r="AE114">
        <f t="shared" si="32"/>
        <v>2012</v>
      </c>
      <c r="AF114" s="13">
        <v>7.2566044283801423E-2</v>
      </c>
      <c r="AG114" s="76">
        <f t="shared" si="31"/>
        <v>255.89025580941254</v>
      </c>
      <c r="AH114" s="13">
        <f>POWER(AG$120/AG113,1/ROWS(AG113:AG$119))-1</f>
        <v>9.6796709825854421E-2</v>
      </c>
    </row>
    <row r="115" spans="15:34" x14ac:dyDescent="0.45">
      <c r="Z115" s="13"/>
      <c r="AA115" s="13"/>
      <c r="AB115" s="13"/>
      <c r="AC115" s="77"/>
      <c r="AD115" s="13"/>
      <c r="AE115">
        <f t="shared" si="32"/>
        <v>2013</v>
      </c>
      <c r="AF115" s="13">
        <v>0.26499411636322567</v>
      </c>
      <c r="AG115" s="76">
        <f t="shared" si="31"/>
        <v>323.69966803358761</v>
      </c>
      <c r="AH115" s="13">
        <f>POWER(AG$120/AG114,1/ROWS(AG114:AG$119))-1</f>
        <v>0.10088804319563294</v>
      </c>
    </row>
    <row r="116" spans="15:34" x14ac:dyDescent="0.45">
      <c r="Z116" s="13"/>
      <c r="AA116" s="13"/>
      <c r="AB116" s="13"/>
      <c r="AC116" s="77"/>
      <c r="AD116" s="13"/>
      <c r="AE116">
        <f t="shared" si="32"/>
        <v>2014</v>
      </c>
      <c r="AF116" s="13">
        <v>7.5190659638310731E-2</v>
      </c>
      <c r="AG116" s="76">
        <f t="shared" si="31"/>
        <v>348.03885959773527</v>
      </c>
      <c r="AH116" s="13">
        <f>POWER(AG$120/AG115,1/ROWS(AG115:AG$119))-1</f>
        <v>7.0715487704644087E-2</v>
      </c>
    </row>
    <row r="117" spans="15:34" x14ac:dyDescent="0.45">
      <c r="Z117" s="13"/>
      <c r="AA117" s="13"/>
      <c r="AB117" s="13"/>
      <c r="AC117" s="77"/>
      <c r="AD117" s="13"/>
      <c r="AE117">
        <f t="shared" si="32"/>
        <v>2015</v>
      </c>
      <c r="AF117" s="13">
        <v>-2.2332852869904052E-2</v>
      </c>
      <c r="AG117" s="76">
        <f t="shared" si="31"/>
        <v>340.26615895332986</v>
      </c>
      <c r="AH117" s="13">
        <f>POWER(AG$120/AG116,1/ROWS(AG116:AG$119))-1</f>
        <v>6.9599608163982252E-2</v>
      </c>
    </row>
    <row r="118" spans="15:34" x14ac:dyDescent="0.45">
      <c r="Z118" s="13"/>
      <c r="AA118" s="13"/>
      <c r="AB118" s="13"/>
      <c r="AC118" s="77"/>
      <c r="AD118" s="13"/>
      <c r="AE118">
        <f t="shared" si="32"/>
        <v>2016</v>
      </c>
      <c r="AF118" s="13">
        <v>0.13415012771857504</v>
      </c>
      <c r="AG118" s="76">
        <f t="shared" si="31"/>
        <v>385.91290763522801</v>
      </c>
      <c r="AH118" s="13">
        <f>POWER(AG$120/AG117,1/ROWS(AG117:AG$119))-1</f>
        <v>0.10212614835079048</v>
      </c>
    </row>
    <row r="119" spans="15:34" x14ac:dyDescent="0.45">
      <c r="Z119" s="13"/>
      <c r="AA119" s="13"/>
      <c r="AB119" s="13"/>
      <c r="AC119" s="77"/>
      <c r="AD119" s="13"/>
      <c r="AE119">
        <f t="shared" si="32"/>
        <v>2017</v>
      </c>
      <c r="AF119" s="13">
        <v>0.25080809205266519</v>
      </c>
      <c r="AG119" s="76">
        <f t="shared" si="31"/>
        <v>482.70298769771597</v>
      </c>
      <c r="AH119" s="13">
        <f>POWER(AG$120/AG118,1/ROWS(AG118:AG$119))-1</f>
        <v>8.6454858693609138E-2</v>
      </c>
    </row>
    <row r="120" spans="15:34" x14ac:dyDescent="0.45">
      <c r="Z120" s="13"/>
      <c r="AA120" s="13"/>
      <c r="AB120" s="13"/>
      <c r="AC120" s="77"/>
      <c r="AD120" s="13"/>
      <c r="AE120">
        <f t="shared" si="32"/>
        <v>2018</v>
      </c>
      <c r="AF120" s="13">
        <v>-5.6302747416787535E-2</v>
      </c>
      <c r="AG120" s="76">
        <f t="shared" si="31"/>
        <v>455.52548330404278</v>
      </c>
      <c r="AH120" s="13">
        <f>POWER(AG$120/AG119,1/ROWS(AG119:AG$119))-1</f>
        <v>-5.6302747416787535E-2</v>
      </c>
    </row>
    <row r="122" spans="15:34" x14ac:dyDescent="0.45">
      <c r="AF122" s="13"/>
    </row>
  </sheetData>
  <mergeCells count="15">
    <mergeCell ref="AE1:AH1"/>
    <mergeCell ref="V2:W2"/>
    <mergeCell ref="V22:W83"/>
    <mergeCell ref="A89:B111"/>
    <mergeCell ref="D89:F111"/>
    <mergeCell ref="H89:I111"/>
    <mergeCell ref="K89:L111"/>
    <mergeCell ref="M89:N111"/>
    <mergeCell ref="O89:R113"/>
    <mergeCell ref="V1:W1"/>
    <mergeCell ref="A1:B1"/>
    <mergeCell ref="D1:F1"/>
    <mergeCell ref="H1:I1"/>
    <mergeCell ref="K1:T1"/>
    <mergeCell ref="Y1:AC1"/>
  </mergeCells>
  <pageMargins left="0.7" right="0.7" top="0.75" bottom="0.75" header="0.3" footer="0.3"/>
  <pageSetup orientation="portrait" horizontalDpi="1200" verticalDpi="12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1C990-3534-4F70-80C8-96FF9BE42489}">
  <dimension ref="A1:AH122"/>
  <sheetViews>
    <sheetView zoomScale="86" workbookViewId="0">
      <pane xSplit="2" ySplit="2" topLeftCell="C7" activePane="bottomRight" state="frozen"/>
      <selection pane="topRight" activeCell="C1" sqref="C1"/>
      <selection pane="bottomLeft" activeCell="A3" sqref="A3"/>
      <selection pane="bottomRight" activeCell="K41" sqref="K41"/>
    </sheetView>
  </sheetViews>
  <sheetFormatPr defaultRowHeight="14.25" x14ac:dyDescent="0.45"/>
  <cols>
    <col min="1" max="1" width="6.3984375" customWidth="1"/>
    <col min="2" max="2" width="6.59765625" customWidth="1"/>
    <col min="4" max="6" width="11.59765625" customWidth="1"/>
    <col min="8" max="9" width="10.86328125" customWidth="1"/>
    <col min="11" max="11" width="11.6640625" customWidth="1"/>
    <col min="12" max="12" width="11.6640625" style="9" customWidth="1"/>
    <col min="13" max="13" width="11.6640625" customWidth="1"/>
    <col min="14" max="14" width="11.6640625" style="9" customWidth="1"/>
    <col min="15" max="17" width="11.6640625" customWidth="1"/>
    <col min="18" max="18" width="14.19921875" style="9" customWidth="1"/>
    <col min="19" max="19" width="12.46484375" customWidth="1"/>
    <col min="20" max="20" width="11.1328125" style="10" customWidth="1"/>
    <col min="22" max="22" width="27.53125" customWidth="1"/>
    <col min="23" max="23" width="12.1328125" bestFit="1" customWidth="1"/>
    <col min="29" max="29" width="10" style="9" customWidth="1"/>
    <col min="33" max="33" width="9.06640625" style="76"/>
    <col min="34" max="34" width="9.06640625" style="13"/>
  </cols>
  <sheetData>
    <row r="1" spans="1:34" ht="18" x14ac:dyDescent="0.55000000000000004">
      <c r="A1" s="80" t="s">
        <v>0</v>
      </c>
      <c r="B1" s="80"/>
      <c r="D1" s="80" t="s">
        <v>1</v>
      </c>
      <c r="E1" s="80"/>
      <c r="F1" s="80"/>
      <c r="H1" s="80" t="s">
        <v>2</v>
      </c>
      <c r="I1" s="80"/>
      <c r="K1" s="80" t="s">
        <v>3</v>
      </c>
      <c r="L1" s="80"/>
      <c r="M1" s="80"/>
      <c r="N1" s="80"/>
      <c r="O1" s="80"/>
      <c r="P1" s="80"/>
      <c r="Q1" s="80"/>
      <c r="R1" s="80"/>
      <c r="S1" s="80"/>
      <c r="T1" s="80"/>
      <c r="V1" s="80" t="s">
        <v>4</v>
      </c>
      <c r="W1" s="80"/>
      <c r="X1" s="78"/>
      <c r="Y1" s="79" t="s">
        <v>50</v>
      </c>
      <c r="Z1" s="79"/>
      <c r="AA1" s="79"/>
      <c r="AB1" s="79"/>
      <c r="AC1" s="79"/>
      <c r="AE1" s="80" t="s">
        <v>48</v>
      </c>
      <c r="AF1" s="80"/>
      <c r="AG1" s="80"/>
      <c r="AH1" s="80"/>
    </row>
    <row r="2" spans="1:34" s="4" customFormat="1" ht="28.5" x14ac:dyDescent="0.45">
      <c r="A2" s="1" t="s">
        <v>5</v>
      </c>
      <c r="B2" s="1" t="s">
        <v>6</v>
      </c>
      <c r="C2" s="1"/>
      <c r="D2" s="2" t="s">
        <v>7</v>
      </c>
      <c r="E2" s="3" t="s">
        <v>8</v>
      </c>
      <c r="F2" s="3" t="s">
        <v>9</v>
      </c>
      <c r="H2" s="3" t="s">
        <v>10</v>
      </c>
      <c r="I2" s="3" t="s">
        <v>11</v>
      </c>
      <c r="K2" s="3" t="s">
        <v>12</v>
      </c>
      <c r="L2" s="5" t="s">
        <v>13</v>
      </c>
      <c r="M2" s="3" t="s">
        <v>14</v>
      </c>
      <c r="N2" s="5" t="s">
        <v>15</v>
      </c>
      <c r="O2" s="3" t="s">
        <v>14</v>
      </c>
      <c r="P2" s="3" t="s">
        <v>16</v>
      </c>
      <c r="Q2" s="3" t="s">
        <v>17</v>
      </c>
      <c r="R2" s="5" t="s">
        <v>18</v>
      </c>
      <c r="S2" s="3" t="s">
        <v>19</v>
      </c>
      <c r="T2" s="6" t="s">
        <v>20</v>
      </c>
      <c r="V2" s="95" t="s">
        <v>21</v>
      </c>
      <c r="W2" s="95"/>
      <c r="Y2" s="7" t="s">
        <v>22</v>
      </c>
      <c r="Z2" s="7" t="s">
        <v>46</v>
      </c>
      <c r="AA2" s="7" t="s">
        <v>47</v>
      </c>
      <c r="AB2" s="7" t="s">
        <v>49</v>
      </c>
      <c r="AC2" s="7"/>
      <c r="AE2" s="73" t="s">
        <v>23</v>
      </c>
      <c r="AF2" s="73"/>
      <c r="AG2" s="74">
        <v>1</v>
      </c>
      <c r="AH2" s="75"/>
    </row>
    <row r="3" spans="1:34" x14ac:dyDescent="0.45">
      <c r="A3" s="8">
        <v>55</v>
      </c>
      <c r="B3" s="8">
        <v>2019</v>
      </c>
      <c r="C3" s="8"/>
      <c r="D3" s="14">
        <f>W5/(1-W7)</f>
        <v>48338.368580060422</v>
      </c>
      <c r="V3" s="11" t="s">
        <v>24</v>
      </c>
      <c r="W3" s="12">
        <f>'[1]Retirement (70)'!$T$4</f>
        <v>0.03</v>
      </c>
      <c r="Y3" s="13"/>
      <c r="AE3">
        <v>1901</v>
      </c>
      <c r="AF3" s="13">
        <v>-8.6897090412028977E-2</v>
      </c>
      <c r="AG3" s="76">
        <f>AG2*(1+AF3)</f>
        <v>0.91310290958797102</v>
      </c>
      <c r="AH3" s="13">
        <f>POWER(AG$120/AG2,1/ROWS(AG2:AG$119))-1</f>
        <v>5.3245878760715293E-2</v>
      </c>
    </row>
    <row r="4" spans="1:34" x14ac:dyDescent="0.45">
      <c r="A4" s="8">
        <f t="shared" ref="A4:B19" si="0">A3+1</f>
        <v>56</v>
      </c>
      <c r="B4" s="8">
        <f t="shared" si="0"/>
        <v>2020</v>
      </c>
      <c r="C4" s="8"/>
      <c r="D4" s="14">
        <f t="shared" ref="D4:D32" si="1">D3*(1+W$3)</f>
        <v>49788.519637462239</v>
      </c>
      <c r="V4" s="9" t="s">
        <v>25</v>
      </c>
      <c r="W4" s="15">
        <v>22000</v>
      </c>
      <c r="Y4" s="13"/>
      <c r="AE4">
        <f>AE3+1</f>
        <v>1902</v>
      </c>
      <c r="AF4" s="13">
        <v>-4.2771599657825954E-3</v>
      </c>
      <c r="AG4" s="76">
        <f t="shared" ref="AG4:AG67" si="2">AG3*(1+AF4)</f>
        <v>0.9091974223784417</v>
      </c>
      <c r="AH4" s="13">
        <f>POWER(AG$120/AG3,1/ROWS(AG3:AG$119))-1</f>
        <v>5.4532014026177134E-2</v>
      </c>
    </row>
    <row r="5" spans="1:34" x14ac:dyDescent="0.45">
      <c r="A5" s="8">
        <f t="shared" si="0"/>
        <v>57</v>
      </c>
      <c r="B5" s="8">
        <f t="shared" si="0"/>
        <v>2021</v>
      </c>
      <c r="C5" s="8"/>
      <c r="D5" s="14">
        <f t="shared" si="1"/>
        <v>51282.175226586107</v>
      </c>
      <c r="V5" s="9" t="s">
        <v>26</v>
      </c>
      <c r="W5" s="15">
        <v>40000</v>
      </c>
      <c r="Y5" s="13"/>
      <c r="AE5">
        <f t="shared" ref="AE5:AE68" si="3">AE4+1</f>
        <v>1903</v>
      </c>
      <c r="AF5" s="13">
        <v>-0.23603951890034369</v>
      </c>
      <c r="AG5" s="76">
        <f t="shared" si="2"/>
        <v>0.69459090021480174</v>
      </c>
      <c r="AH5" s="13">
        <f>POWER(AG$120/AG4,1/ROWS(AG4:AG$119))-1</f>
        <v>5.5053803819163249E-2</v>
      </c>
    </row>
    <row r="6" spans="1:34" x14ac:dyDescent="0.45">
      <c r="A6" s="8">
        <f t="shared" si="0"/>
        <v>58</v>
      </c>
      <c r="B6" s="8">
        <f t="shared" si="0"/>
        <v>2022</v>
      </c>
      <c r="C6" s="8"/>
      <c r="D6" s="14">
        <f t="shared" si="1"/>
        <v>52820.640483383693</v>
      </c>
      <c r="V6" s="9" t="s">
        <v>27</v>
      </c>
      <c r="W6" s="16">
        <f>$W$5</f>
        <v>40000</v>
      </c>
      <c r="Y6" s="13"/>
      <c r="AE6">
        <f t="shared" si="3"/>
        <v>1904</v>
      </c>
      <c r="AF6" s="13">
        <v>0.4262018554962046</v>
      </c>
      <c r="AG6" s="76">
        <f t="shared" si="2"/>
        <v>0.99062683069712931</v>
      </c>
      <c r="AH6" s="13">
        <f>POWER(AG$120/AG5,1/ROWS(AG5:AG$119))-1</f>
        <v>5.8019739292709538E-2</v>
      </c>
    </row>
    <row r="7" spans="1:34" x14ac:dyDescent="0.45">
      <c r="A7" s="8">
        <f t="shared" si="0"/>
        <v>59</v>
      </c>
      <c r="B7" s="8">
        <f t="shared" si="0"/>
        <v>2023</v>
      </c>
      <c r="C7" s="8"/>
      <c r="D7" s="14">
        <f t="shared" si="1"/>
        <v>54405.259697885209</v>
      </c>
      <c r="V7" s="9" t="s">
        <v>28</v>
      </c>
      <c r="W7" s="20">
        <f>'[1]Retirement (70)'!$T$7</f>
        <v>0.17249999999999999</v>
      </c>
      <c r="AE7">
        <f t="shared" si="3"/>
        <v>1905</v>
      </c>
      <c r="AF7" s="13">
        <v>0.3784742755765822</v>
      </c>
      <c r="AG7" s="76">
        <f t="shared" si="2"/>
        <v>1.3655536028119508</v>
      </c>
      <c r="AH7" s="13">
        <f>POWER(AG$120/AG6,1/ROWS(AG6:AG$119))-1</f>
        <v>5.5251949319212956E-2</v>
      </c>
    </row>
    <row r="8" spans="1:34" x14ac:dyDescent="0.45">
      <c r="A8" s="8">
        <f t="shared" si="0"/>
        <v>60</v>
      </c>
      <c r="B8" s="8">
        <f t="shared" si="0"/>
        <v>2024</v>
      </c>
      <c r="C8" s="8"/>
      <c r="D8" s="14">
        <f t="shared" si="1"/>
        <v>56037.417488821768</v>
      </c>
      <c r="V8" s="9" t="s">
        <v>29</v>
      </c>
      <c r="W8" s="30">
        <v>0.01</v>
      </c>
      <c r="AD8" s="13"/>
      <c r="AE8">
        <f t="shared" si="3"/>
        <v>1906</v>
      </c>
      <c r="AF8" s="13">
        <v>-2.2880022880022999E-2</v>
      </c>
      <c r="AG8" s="76">
        <f t="shared" si="2"/>
        <v>1.3343097051357156</v>
      </c>
      <c r="AH8" s="13">
        <f>POWER(AG$120/AG7,1/ROWS(AG7:AG$119))-1</f>
        <v>5.275966758652606E-2</v>
      </c>
    </row>
    <row r="9" spans="1:34" x14ac:dyDescent="0.45">
      <c r="A9" s="8">
        <f t="shared" si="0"/>
        <v>61</v>
      </c>
      <c r="B9" s="8">
        <f t="shared" si="0"/>
        <v>2025</v>
      </c>
      <c r="C9" s="8"/>
      <c r="D9" s="14">
        <f t="shared" si="1"/>
        <v>57718.540013486425</v>
      </c>
      <c r="V9" s="9" t="s">
        <v>30</v>
      </c>
      <c r="W9" s="30">
        <v>0.02</v>
      </c>
      <c r="AD9" s="13"/>
      <c r="AE9">
        <f t="shared" si="3"/>
        <v>1907</v>
      </c>
      <c r="AF9" s="13">
        <v>-0.37728669691204453</v>
      </c>
      <c r="AG9" s="76">
        <f t="shared" si="2"/>
        <v>0.83089240382737739</v>
      </c>
      <c r="AH9" s="13">
        <f>POWER(AG$120/AG8,1/ROWS(AG8:AG$119))-1</f>
        <v>5.3460745630512063E-2</v>
      </c>
    </row>
    <row r="10" spans="1:34" x14ac:dyDescent="0.45">
      <c r="A10" s="8">
        <f t="shared" si="0"/>
        <v>62</v>
      </c>
      <c r="B10" s="8">
        <f t="shared" si="0"/>
        <v>2026</v>
      </c>
      <c r="C10" s="8"/>
      <c r="D10" s="14">
        <f t="shared" si="1"/>
        <v>59450.096213891018</v>
      </c>
      <c r="V10" s="9" t="s">
        <v>31</v>
      </c>
      <c r="W10" s="30">
        <v>1E-3</v>
      </c>
      <c r="AD10" s="13"/>
      <c r="AE10">
        <f t="shared" si="3"/>
        <v>1908</v>
      </c>
      <c r="AF10" s="13">
        <v>0.46627497062279688</v>
      </c>
      <c r="AG10" s="76">
        <f t="shared" si="2"/>
        <v>1.2183167350126929</v>
      </c>
      <c r="AH10" s="13">
        <f>POWER(AG$120/AG9,1/ROWS(AG9:AG$119))-1</f>
        <v>5.846228130657094E-2</v>
      </c>
    </row>
    <row r="11" spans="1:34" x14ac:dyDescent="0.45">
      <c r="A11" s="8">
        <f t="shared" si="0"/>
        <v>63</v>
      </c>
      <c r="B11" s="8">
        <f t="shared" si="0"/>
        <v>2027</v>
      </c>
      <c r="C11" s="8"/>
      <c r="D11" s="14">
        <f t="shared" si="1"/>
        <v>61233.599100307751</v>
      </c>
      <c r="V11" s="9" t="s">
        <v>32</v>
      </c>
      <c r="W11" s="16">
        <v>1000000</v>
      </c>
      <c r="AD11" s="13"/>
      <c r="AE11">
        <f t="shared" si="3"/>
        <v>1909</v>
      </c>
      <c r="AF11" s="13">
        <v>0.14986376021798353</v>
      </c>
      <c r="AG11" s="76">
        <f t="shared" si="2"/>
        <v>1.4008982620581916</v>
      </c>
      <c r="AH11" s="13">
        <f>POWER(AG$120/AG10,1/ROWS(AG10:AG$119))-1</f>
        <v>5.533091061017692E-2</v>
      </c>
    </row>
    <row r="12" spans="1:34" x14ac:dyDescent="0.45">
      <c r="A12" s="8">
        <f t="shared" si="0"/>
        <v>64</v>
      </c>
      <c r="B12" s="8">
        <f t="shared" si="0"/>
        <v>2028</v>
      </c>
      <c r="C12" s="8"/>
      <c r="D12" s="14">
        <f t="shared" si="1"/>
        <v>63070.607073316984</v>
      </c>
      <c r="F12" s="17"/>
      <c r="H12" s="17"/>
      <c r="I12" s="17"/>
      <c r="L12" s="19">
        <f>M12</f>
        <v>0</v>
      </c>
      <c r="M12" s="19">
        <f>H12</f>
        <v>0</v>
      </c>
      <c r="N12" s="19">
        <f>O12-M12</f>
        <v>0</v>
      </c>
      <c r="O12" s="19">
        <f>H12+I12</f>
        <v>0</v>
      </c>
      <c r="P12" s="17"/>
      <c r="Q12" s="17"/>
      <c r="R12" s="19">
        <f>W$11-O12</f>
        <v>1000000</v>
      </c>
      <c r="S12" s="17">
        <f>L12+N12+R12</f>
        <v>1000000</v>
      </c>
      <c r="V12" s="9"/>
      <c r="W12" s="16"/>
      <c r="AD12" s="13"/>
      <c r="AE12">
        <f t="shared" si="3"/>
        <v>1910</v>
      </c>
      <c r="AF12" s="13">
        <v>-0.17814329523278494</v>
      </c>
      <c r="AG12" s="76">
        <f t="shared" si="2"/>
        <v>1.1513376293692639</v>
      </c>
      <c r="AH12" s="13">
        <f>POWER(AG$120/AG11,1/ROWS(AG11:AG$119))-1</f>
        <v>5.4500633011593802E-2</v>
      </c>
    </row>
    <row r="13" spans="1:34" x14ac:dyDescent="0.45">
      <c r="A13" s="22">
        <f t="shared" si="0"/>
        <v>65</v>
      </c>
      <c r="B13" s="22">
        <f t="shared" si="0"/>
        <v>2029</v>
      </c>
      <c r="C13" s="22"/>
      <c r="D13" s="23">
        <f t="shared" si="1"/>
        <v>64962.725285516492</v>
      </c>
      <c r="E13" s="24"/>
      <c r="F13" s="24">
        <f t="shared" ref="F13:F76" si="4">D13-E13</f>
        <v>64962.725285516492</v>
      </c>
      <c r="G13" s="25"/>
      <c r="H13" s="24"/>
      <c r="I13" s="24"/>
      <c r="J13" s="25"/>
      <c r="K13" s="24">
        <f>MIN(F13, L12+M13)</f>
        <v>64962.725285516492</v>
      </c>
      <c r="L13" s="28">
        <f t="shared" ref="L13:L73" si="5">(L12+M13-K13)*(1+W$10)</f>
        <v>0</v>
      </c>
      <c r="M13" s="24">
        <f>MIN(H13-L12+F13,N12+O13)</f>
        <v>64962.725285516492</v>
      </c>
      <c r="N13" s="28">
        <f t="shared" ref="N13:N73" si="6">(N12+O13-M13)*(1+W$9)</f>
        <v>0</v>
      </c>
      <c r="O13" s="24">
        <f>MIN(I13-N12+(H13-L12+F13),R12)-P13</f>
        <v>64962.725285516492</v>
      </c>
      <c r="P13" s="24"/>
      <c r="Q13" s="27">
        <f>'Random Decades'!Q13</f>
        <v>4.8100949525237358E-2</v>
      </c>
      <c r="R13" s="28">
        <f t="shared" ref="R13:R73" si="7">(R12-O13)*(1+W$8+Q13)</f>
        <v>989363.82821688522</v>
      </c>
      <c r="S13" s="24">
        <f t="shared" ref="S13:S73" si="8">L13+N13+R13</f>
        <v>989363.82821688522</v>
      </c>
      <c r="T13" s="29">
        <f>K13/(MAX(S12,0.001))</f>
        <v>6.4962725285516498E-2</v>
      </c>
      <c r="V13" s="11" t="s">
        <v>37</v>
      </c>
      <c r="W13" s="16">
        <f>$W$4*POWER(1+$W$3, 15)</f>
        <v>34275.283165216817</v>
      </c>
      <c r="Y13" s="21"/>
      <c r="Z13" s="9">
        <v>1901</v>
      </c>
      <c r="AD13" s="13"/>
      <c r="AE13">
        <f t="shared" si="3"/>
        <v>1911</v>
      </c>
      <c r="AF13" s="13">
        <v>2.035278154681075E-3</v>
      </c>
      <c r="AG13" s="76">
        <f t="shared" si="2"/>
        <v>1.1536809216949815</v>
      </c>
      <c r="AH13" s="13">
        <f>POWER(AG$120/AG12,1/ROWS(AG12:AG$119))-1</f>
        <v>5.6937158271731958E-2</v>
      </c>
    </row>
    <row r="14" spans="1:34" x14ac:dyDescent="0.45">
      <c r="A14" s="8">
        <f t="shared" si="0"/>
        <v>66</v>
      </c>
      <c r="B14" s="8">
        <f t="shared" si="0"/>
        <v>2030</v>
      </c>
      <c r="C14" s="8"/>
      <c r="D14" s="14">
        <f t="shared" si="1"/>
        <v>66911.607044081989</v>
      </c>
      <c r="E14" s="17"/>
      <c r="F14" s="17">
        <f t="shared" si="4"/>
        <v>66911.607044081989</v>
      </c>
      <c r="H14" s="17"/>
      <c r="I14" s="17"/>
      <c r="K14" s="17">
        <f t="shared" ref="K14:K73" si="9">MIN(F14, L13+M14)</f>
        <v>66911.607044081989</v>
      </c>
      <c r="L14" s="19">
        <f t="shared" si="5"/>
        <v>0</v>
      </c>
      <c r="M14" s="17">
        <f t="shared" ref="M14:M73" si="10">MIN(H14-L13+F14,N13+O14)</f>
        <v>66911.607044081989</v>
      </c>
      <c r="N14" s="19">
        <f t="shared" si="6"/>
        <v>0</v>
      </c>
      <c r="O14" s="17">
        <f t="shared" ref="O14:O73" si="11">MIN(I14-N13+(H14-L13+F14),R13)-P14</f>
        <v>66911.607044081989</v>
      </c>
      <c r="P14" s="17"/>
      <c r="Q14" s="13">
        <f>'Random Decades'!Q14</f>
        <v>6.1151507927047488E-2</v>
      </c>
      <c r="R14" s="19">
        <f t="shared" si="7"/>
        <v>988086.08769990248</v>
      </c>
      <c r="S14" s="17">
        <f t="shared" si="8"/>
        <v>988086.08769990248</v>
      </c>
      <c r="T14" s="10">
        <f t="shared" ref="T14:T77" si="12">K14/(MAX(S13,0.001))</f>
        <v>6.7630941354178797E-2</v>
      </c>
      <c r="V14" s="9" t="s">
        <v>33</v>
      </c>
      <c r="W14" s="47">
        <v>0.88</v>
      </c>
      <c r="Y14" s="27">
        <f ca="1">_xlfn.NORM.INV(RAND(), 0,0.04775)</f>
        <v>1.5104973361806454E-2</v>
      </c>
      <c r="Z14" s="27">
        <f t="shared" ref="Z14:Z45" ca="1" si="13">OFFSET($AF$2,$Z$13+ROW($A1)-1901,0,1,1)</f>
        <v>-8.6897090412028977E-2</v>
      </c>
      <c r="AA14" s="27">
        <f ca="1">OFFSET($AF$3,RANDBETWEEN(1945,2018)-1901,0,1,1)</f>
        <v>-0.16578431372549018</v>
      </c>
      <c r="AB14" s="27">
        <f t="shared" ref="AB14:AB23" ca="1" si="14">OFFSET($AF$2,$AC$14+ROW($A1)-1901,0,1,1)</f>
        <v>0.27657642786398173</v>
      </c>
      <c r="AC14" s="9">
        <f ca="1">RANDBETWEEN(1945, 2009)</f>
        <v>1985</v>
      </c>
      <c r="AD14" s="13"/>
      <c r="AE14">
        <f t="shared" si="3"/>
        <v>1912</v>
      </c>
      <c r="AF14" s="13">
        <v>7.7183480027081863E-2</v>
      </c>
      <c r="AG14" s="76">
        <f t="shared" si="2"/>
        <v>1.2427260300722516</v>
      </c>
      <c r="AH14" s="13">
        <f>POWER(AG$120/AG13,1/ROWS(AG13:AG$119))-1</f>
        <v>5.7464197918986049E-2</v>
      </c>
    </row>
    <row r="15" spans="1:34" x14ac:dyDescent="0.45">
      <c r="A15" s="31">
        <f t="shared" si="0"/>
        <v>67</v>
      </c>
      <c r="B15" s="31">
        <f t="shared" si="0"/>
        <v>2031</v>
      </c>
      <c r="C15" s="31"/>
      <c r="D15" s="32">
        <f t="shared" si="1"/>
        <v>68918.955255404449</v>
      </c>
      <c r="E15" s="34"/>
      <c r="F15" s="33">
        <f t="shared" si="4"/>
        <v>68918.955255404449</v>
      </c>
      <c r="G15" s="34"/>
      <c r="H15" s="33"/>
      <c r="I15" s="33"/>
      <c r="J15" s="34"/>
      <c r="K15" s="33">
        <f t="shared" si="9"/>
        <v>68918.955255404449</v>
      </c>
      <c r="L15" s="37">
        <f t="shared" si="5"/>
        <v>0</v>
      </c>
      <c r="M15" s="70">
        <f t="shared" si="10"/>
        <v>68918.955255404449</v>
      </c>
      <c r="N15" s="37">
        <f t="shared" si="6"/>
        <v>0</v>
      </c>
      <c r="O15" s="70">
        <f t="shared" si="11"/>
        <v>68918.955255404449</v>
      </c>
      <c r="P15" s="33"/>
      <c r="Q15" s="36">
        <f>'Random Decades'!Q15</f>
        <v>0.1458099303527296</v>
      </c>
      <c r="R15" s="37">
        <f t="shared" si="7"/>
        <v>1062382.4993331935</v>
      </c>
      <c r="S15" s="33">
        <f t="shared" si="8"/>
        <v>1062382.4993331935</v>
      </c>
      <c r="T15" s="38">
        <f t="shared" si="12"/>
        <v>6.9749950043154776E-2</v>
      </c>
      <c r="V15" s="11" t="s">
        <v>38</v>
      </c>
      <c r="W15" s="16">
        <f>$W$13*$W$14</f>
        <v>30162.2491853908</v>
      </c>
      <c r="Y15" s="13">
        <f t="shared" ref="Y15:Y78" ca="1" si="15">_xlfn.NORM.INV(RAND(), 0,0.04775)</f>
        <v>3.7854051506007444E-2</v>
      </c>
      <c r="Z15" s="13">
        <f t="shared" ca="1" si="13"/>
        <v>-4.2771599657825954E-3</v>
      </c>
      <c r="AA15" s="13">
        <f t="shared" ref="AA15:AA78" ca="1" si="16">OFFSET($AF$3,RANDBETWEEN(1945,2018)-1901,0,1,1)</f>
        <v>-0.33836997165430316</v>
      </c>
      <c r="AB15" s="13">
        <f t="shared" ca="1" si="14"/>
        <v>0.22583565009374795</v>
      </c>
      <c r="AD15" s="13"/>
      <c r="AE15">
        <f t="shared" si="3"/>
        <v>1913</v>
      </c>
      <c r="AF15" s="13">
        <v>-0.10339409176618475</v>
      </c>
      <c r="AG15" s="76">
        <f t="shared" si="2"/>
        <v>1.1142355008787348</v>
      </c>
      <c r="AH15" s="13">
        <f>POWER(AG$120/AG14,1/ROWS(AG14:AG$119))-1</f>
        <v>5.7279896277484088E-2</v>
      </c>
    </row>
    <row r="16" spans="1:34" x14ac:dyDescent="0.45">
      <c r="A16" s="8">
        <f t="shared" si="0"/>
        <v>68</v>
      </c>
      <c r="B16" s="8">
        <f t="shared" si="0"/>
        <v>2032</v>
      </c>
      <c r="C16" s="8"/>
      <c r="D16" s="14">
        <f t="shared" si="1"/>
        <v>70986.523913066587</v>
      </c>
      <c r="F16" s="17">
        <f t="shared" si="4"/>
        <v>70986.523913066587</v>
      </c>
      <c r="H16" s="17"/>
      <c r="I16" s="17"/>
      <c r="K16" s="17">
        <f t="shared" si="9"/>
        <v>70986.523913066587</v>
      </c>
      <c r="L16" s="19">
        <f t="shared" si="5"/>
        <v>0</v>
      </c>
      <c r="M16" s="49">
        <f t="shared" si="10"/>
        <v>70986.523913066587</v>
      </c>
      <c r="N16" s="19">
        <f t="shared" si="6"/>
        <v>0</v>
      </c>
      <c r="O16" s="49">
        <f t="shared" si="11"/>
        <v>70986.523913066587</v>
      </c>
      <c r="P16" s="17"/>
      <c r="Q16" s="13">
        <f>'Random Decades'!Q16</f>
        <v>-0.16578431372549018</v>
      </c>
      <c r="R16" s="19">
        <f t="shared" si="7"/>
        <v>836952.03375908954</v>
      </c>
      <c r="S16" s="17">
        <f t="shared" si="8"/>
        <v>836952.03375908954</v>
      </c>
      <c r="T16" s="10">
        <f t="shared" si="12"/>
        <v>6.6818235388498418E-2</v>
      </c>
      <c r="Y16" s="36">
        <f t="shared" ca="1" si="15"/>
        <v>-3.1817236605134851E-2</v>
      </c>
      <c r="Z16" s="36">
        <f t="shared" ca="1" si="13"/>
        <v>-0.23603951890034369</v>
      </c>
      <c r="AA16" s="36">
        <f t="shared" ca="1" si="16"/>
        <v>0.33968326830387885</v>
      </c>
      <c r="AB16" s="36">
        <f t="shared" ca="1" si="14"/>
        <v>2.2573839662447304E-2</v>
      </c>
      <c r="AD16" s="13"/>
      <c r="AE16">
        <f t="shared" si="3"/>
        <v>1914</v>
      </c>
      <c r="AF16" s="13">
        <v>-4.3463021381002553E-2</v>
      </c>
      <c r="AG16" s="76">
        <f t="shared" si="2"/>
        <v>1.0658074594805702</v>
      </c>
      <c r="AH16" s="13">
        <f>POWER(AG$120/AG15,1/ROWS(AG15:AG$119))-1</f>
        <v>5.8941011768395279E-2</v>
      </c>
    </row>
    <row r="17" spans="1:34" x14ac:dyDescent="0.45">
      <c r="A17" s="8">
        <f t="shared" si="0"/>
        <v>69</v>
      </c>
      <c r="B17" s="8">
        <f t="shared" si="0"/>
        <v>2033</v>
      </c>
      <c r="C17" s="8"/>
      <c r="D17" s="14">
        <f t="shared" si="1"/>
        <v>73116.11963045859</v>
      </c>
      <c r="F17" s="17">
        <f t="shared" si="4"/>
        <v>73116.11963045859</v>
      </c>
      <c r="H17" s="17"/>
      <c r="I17" s="17"/>
      <c r="K17" s="17">
        <f t="shared" si="9"/>
        <v>73116.11963045859</v>
      </c>
      <c r="L17" s="19">
        <f t="shared" si="5"/>
        <v>0</v>
      </c>
      <c r="M17" s="49">
        <f t="shared" si="10"/>
        <v>73116.11963045859</v>
      </c>
      <c r="N17" s="19">
        <f t="shared" si="6"/>
        <v>0</v>
      </c>
      <c r="O17" s="49">
        <f t="shared" si="11"/>
        <v>73116.11963045859</v>
      </c>
      <c r="P17" s="17"/>
      <c r="Q17" s="13">
        <f>'Random Decades'!Q17</f>
        <v>-0.27582559642731219</v>
      </c>
      <c r="R17" s="19">
        <f t="shared" si="7"/>
        <v>560788.77668278641</v>
      </c>
      <c r="S17" s="17">
        <f t="shared" si="8"/>
        <v>560788.77668278641</v>
      </c>
      <c r="T17" s="10">
        <f t="shared" si="12"/>
        <v>8.7359988005602393E-2</v>
      </c>
      <c r="V17" s="48" t="s">
        <v>34</v>
      </c>
      <c r="Y17" s="13">
        <f t="shared" ca="1" si="15"/>
        <v>3.622337357735942E-2</v>
      </c>
      <c r="Z17" s="13">
        <f t="shared" ca="1" si="13"/>
        <v>0.4262018554962046</v>
      </c>
      <c r="AA17" s="13">
        <f t="shared" ca="1" si="16"/>
        <v>0.26657912015758356</v>
      </c>
      <c r="AB17" s="13">
        <f t="shared" ca="1" si="14"/>
        <v>0.1185269238704354</v>
      </c>
      <c r="AD17" s="13"/>
      <c r="AE17">
        <f t="shared" si="3"/>
        <v>1915</v>
      </c>
      <c r="AF17" s="13">
        <v>0.81659948699157225</v>
      </c>
      <c r="AG17" s="76">
        <f t="shared" si="2"/>
        <v>1.9361452841241948</v>
      </c>
      <c r="AH17" s="13">
        <f>POWER(AG$120/AG16,1/ROWS(AG16:AG$119))-1</f>
        <v>5.9977093303201556E-2</v>
      </c>
    </row>
    <row r="18" spans="1:34" x14ac:dyDescent="0.45">
      <c r="A18" s="39">
        <f t="shared" si="0"/>
        <v>70</v>
      </c>
      <c r="B18" s="39">
        <f t="shared" si="0"/>
        <v>2034</v>
      </c>
      <c r="C18" s="39"/>
      <c r="D18" s="40">
        <f t="shared" si="1"/>
        <v>75309.603219372351</v>
      </c>
      <c r="E18" s="33">
        <f>W$15/2</f>
        <v>15081.1245926954</v>
      </c>
      <c r="F18" s="41">
        <f t="shared" si="4"/>
        <v>60228.478626676952</v>
      </c>
      <c r="G18" s="42"/>
      <c r="H18" s="41"/>
      <c r="I18" s="41"/>
      <c r="J18" s="42"/>
      <c r="K18" s="41">
        <f t="shared" si="9"/>
        <v>60228.478626676952</v>
      </c>
      <c r="L18" s="45">
        <f t="shared" si="5"/>
        <v>0</v>
      </c>
      <c r="M18" s="71">
        <f t="shared" si="10"/>
        <v>60228.478626676952</v>
      </c>
      <c r="N18" s="45">
        <f t="shared" si="6"/>
        <v>0</v>
      </c>
      <c r="O18" s="71">
        <f t="shared" si="11"/>
        <v>60228.478626676952</v>
      </c>
      <c r="P18" s="41"/>
      <c r="Q18" s="44">
        <f>'Random Decades'!Q18</f>
        <v>0.38331710483609194</v>
      </c>
      <c r="R18" s="45">
        <f t="shared" si="7"/>
        <v>697439.22528342973</v>
      </c>
      <c r="S18" s="41">
        <f t="shared" si="8"/>
        <v>697439.22528342973</v>
      </c>
      <c r="T18" s="46">
        <f t="shared" si="12"/>
        <v>0.10739957918370674</v>
      </c>
      <c r="V18" t="s">
        <v>35</v>
      </c>
      <c r="Y18" s="13">
        <f t="shared" ca="1" si="15"/>
        <v>2.5041652645989884E-2</v>
      </c>
      <c r="Z18" s="13">
        <f t="shared" ca="1" si="13"/>
        <v>0.3784742755765822</v>
      </c>
      <c r="AA18" s="13">
        <f t="shared" ca="1" si="16"/>
        <v>0.17867198498357584</v>
      </c>
      <c r="AB18" s="13">
        <f t="shared" ca="1" si="14"/>
        <v>0.26957484091118689</v>
      </c>
      <c r="AD18" s="13"/>
      <c r="AE18">
        <f t="shared" si="3"/>
        <v>1916</v>
      </c>
      <c r="AF18" s="13">
        <v>-4.1855774079677333E-2</v>
      </c>
      <c r="AG18" s="76">
        <f t="shared" si="2"/>
        <v>1.8551064245264599</v>
      </c>
      <c r="AH18" s="13">
        <f>POWER(AG$120/AG17,1/ROWS(AG17:AG$119))-1</f>
        <v>5.4447587277181464E-2</v>
      </c>
    </row>
    <row r="19" spans="1:34" x14ac:dyDescent="0.45">
      <c r="A19" s="8">
        <f t="shared" si="0"/>
        <v>71</v>
      </c>
      <c r="B19" s="8">
        <f t="shared" si="0"/>
        <v>2035</v>
      </c>
      <c r="C19" s="8"/>
      <c r="D19" s="14">
        <f t="shared" si="1"/>
        <v>77568.89131595353</v>
      </c>
      <c r="E19" s="17">
        <f t="shared" ref="E19" si="17">W$15*(1+W$2)</f>
        <v>30162.2491853908</v>
      </c>
      <c r="F19" s="17">
        <f t="shared" si="4"/>
        <v>47406.64213056273</v>
      </c>
      <c r="H19" s="17"/>
      <c r="I19" s="17"/>
      <c r="K19" s="17">
        <f t="shared" si="9"/>
        <v>47406.64213056273</v>
      </c>
      <c r="L19" s="19">
        <f t="shared" si="5"/>
        <v>0</v>
      </c>
      <c r="M19" s="49">
        <f t="shared" si="10"/>
        <v>47406.64213056273</v>
      </c>
      <c r="N19" s="19">
        <f t="shared" si="6"/>
        <v>0</v>
      </c>
      <c r="O19" s="49">
        <f t="shared" si="11"/>
        <v>47406.64213056273</v>
      </c>
      <c r="P19" s="17"/>
      <c r="Q19" s="13">
        <f>'Random Decades'!Q19</f>
        <v>0.17867198498357584</v>
      </c>
      <c r="R19" s="19">
        <f t="shared" si="7"/>
        <v>772675.52092031983</v>
      </c>
      <c r="S19" s="17">
        <f t="shared" si="8"/>
        <v>772675.52092031983</v>
      </c>
      <c r="T19" s="10">
        <f t="shared" si="12"/>
        <v>6.7972434603599072E-2</v>
      </c>
      <c r="V19" s="48" t="s">
        <v>36</v>
      </c>
      <c r="Y19" s="44">
        <f t="shared" ca="1" si="15"/>
        <v>2.7526793103882785E-2</v>
      </c>
      <c r="Z19" s="44">
        <f t="shared" ca="1" si="13"/>
        <v>-2.2880022880022999E-2</v>
      </c>
      <c r="AA19" s="44">
        <f t="shared" ca="1" si="16"/>
        <v>4.8100949525237358E-2</v>
      </c>
      <c r="AB19" s="44">
        <f t="shared" ca="1" si="14"/>
        <v>-4.3404038936510236E-2</v>
      </c>
      <c r="AD19" s="13"/>
      <c r="AE19">
        <f t="shared" si="3"/>
        <v>1917</v>
      </c>
      <c r="AF19" s="13">
        <v>-0.21705263157894739</v>
      </c>
      <c r="AG19" s="76">
        <f t="shared" si="2"/>
        <v>1.4524506932239798</v>
      </c>
      <c r="AH19" s="13">
        <f>POWER(AG$120/AG18,1/ROWS(AG18:AG$119))-1</f>
        <v>5.5438136966548646E-2</v>
      </c>
    </row>
    <row r="20" spans="1:34" s="54" customFormat="1" x14ac:dyDescent="0.45">
      <c r="A20" s="51">
        <f t="shared" ref="A20:B35" si="18">A19+1</f>
        <v>72</v>
      </c>
      <c r="B20" s="51">
        <f t="shared" si="18"/>
        <v>2036</v>
      </c>
      <c r="C20" s="51"/>
      <c r="D20" s="52">
        <f t="shared" si="1"/>
        <v>79895.958055432144</v>
      </c>
      <c r="E20" s="53">
        <f t="shared" ref="E20:E78" si="19">E19*(1+W$3)</f>
        <v>31067.116660952524</v>
      </c>
      <c r="F20" s="53">
        <f t="shared" si="4"/>
        <v>48828.841394479619</v>
      </c>
      <c r="H20" s="53"/>
      <c r="I20" s="53"/>
      <c r="K20" s="53">
        <f t="shared" si="9"/>
        <v>48828.841394479619</v>
      </c>
      <c r="L20" s="19">
        <f t="shared" si="5"/>
        <v>0</v>
      </c>
      <c r="M20" s="49">
        <f t="shared" si="10"/>
        <v>48828.841394479619</v>
      </c>
      <c r="N20" s="57">
        <f t="shared" si="6"/>
        <v>0</v>
      </c>
      <c r="O20" s="49">
        <f t="shared" si="11"/>
        <v>48828.841394479619</v>
      </c>
      <c r="P20" s="53"/>
      <c r="Q20" s="56">
        <f>'Random Decades'!Q20</f>
        <v>-0.17268836468597593</v>
      </c>
      <c r="R20" s="57">
        <f t="shared" si="7"/>
        <v>606085.24695040763</v>
      </c>
      <c r="S20" s="53">
        <f t="shared" si="8"/>
        <v>606085.24695040763</v>
      </c>
      <c r="T20" s="58">
        <f t="shared" si="12"/>
        <v>6.319449765448823E-2</v>
      </c>
      <c r="Y20" s="13">
        <f t="shared" ca="1" si="15"/>
        <v>-3.9850073493180316E-2</v>
      </c>
      <c r="Z20" s="13">
        <f t="shared" ca="1" si="13"/>
        <v>-0.37728669691204453</v>
      </c>
      <c r="AA20" s="13">
        <f t="shared" ca="1" si="16"/>
        <v>0.22641626475195009</v>
      </c>
      <c r="AB20" s="13">
        <f t="shared" ca="1" si="14"/>
        <v>0.20317424156130182</v>
      </c>
      <c r="AC20" s="9"/>
      <c r="AD20" s="13"/>
      <c r="AE20">
        <f t="shared" si="3"/>
        <v>1918</v>
      </c>
      <c r="AF20" s="13">
        <v>0.10513578919064281</v>
      </c>
      <c r="AG20" s="76">
        <f t="shared" si="2"/>
        <v>1.6051552431165792</v>
      </c>
      <c r="AH20" s="13">
        <f>POWER(AG$120/AG19,1/ROWS(AG19:AG$119))-1</f>
        <v>5.8563568785041875E-2</v>
      </c>
    </row>
    <row r="21" spans="1:34" x14ac:dyDescent="0.45">
      <c r="A21" s="8">
        <f t="shared" si="18"/>
        <v>73</v>
      </c>
      <c r="B21" s="8">
        <f t="shared" si="18"/>
        <v>2037</v>
      </c>
      <c r="C21" s="8"/>
      <c r="D21" s="14">
        <f t="shared" si="1"/>
        <v>82292.836797095108</v>
      </c>
      <c r="E21" s="17">
        <f t="shared" si="19"/>
        <v>31999.1301607811</v>
      </c>
      <c r="F21" s="17">
        <f t="shared" si="4"/>
        <v>50293.706636314004</v>
      </c>
      <c r="H21" s="17"/>
      <c r="I21" s="17"/>
      <c r="K21" s="17">
        <f t="shared" si="9"/>
        <v>50293.706636314004</v>
      </c>
      <c r="L21" s="19">
        <f t="shared" si="5"/>
        <v>0</v>
      </c>
      <c r="M21" s="49">
        <f t="shared" si="10"/>
        <v>50293.706636314004</v>
      </c>
      <c r="N21" s="19">
        <f t="shared" si="6"/>
        <v>0</v>
      </c>
      <c r="O21" s="49">
        <f t="shared" si="11"/>
        <v>50293.706636314004</v>
      </c>
      <c r="P21" s="17"/>
      <c r="Q21" s="13">
        <f>'Random Decades'!Q21</f>
        <v>-3.1520692974013498E-2</v>
      </c>
      <c r="R21" s="19">
        <f t="shared" si="7"/>
        <v>543830.52121743991</v>
      </c>
      <c r="S21" s="17">
        <f t="shared" si="8"/>
        <v>543830.52121743991</v>
      </c>
      <c r="T21" s="10">
        <f t="shared" si="12"/>
        <v>8.2981242142706774E-2</v>
      </c>
      <c r="Y21" s="56">
        <f t="shared" ca="1" si="15"/>
        <v>1.8010196935612996E-2</v>
      </c>
      <c r="Z21" s="56">
        <f t="shared" ca="1" si="13"/>
        <v>0.46627497062279688</v>
      </c>
      <c r="AA21" s="56">
        <f t="shared" ca="1" si="16"/>
        <v>6.1151507927047488E-2</v>
      </c>
      <c r="AB21" s="56">
        <f t="shared" ca="1" si="14"/>
        <v>4.1750820499873775E-2</v>
      </c>
      <c r="AD21" s="13"/>
      <c r="AE21">
        <f t="shared" si="3"/>
        <v>1919</v>
      </c>
      <c r="AF21" s="13">
        <v>0.30450121654501228</v>
      </c>
      <c r="AG21" s="76">
        <f t="shared" si="2"/>
        <v>2.0939269673891827</v>
      </c>
      <c r="AH21" s="13">
        <f>POWER(AG$120/AG20,1/ROWS(AG20:AG$119))-1</f>
        <v>5.8107898656384549E-2</v>
      </c>
    </row>
    <row r="22" spans="1:34" x14ac:dyDescent="0.45">
      <c r="A22" s="8">
        <f t="shared" si="18"/>
        <v>74</v>
      </c>
      <c r="B22" s="8">
        <f t="shared" si="18"/>
        <v>2038</v>
      </c>
      <c r="C22" s="8"/>
      <c r="D22" s="14">
        <f t="shared" si="1"/>
        <v>84761.621901007966</v>
      </c>
      <c r="E22" s="17">
        <f t="shared" si="19"/>
        <v>32959.104065604537</v>
      </c>
      <c r="F22" s="17">
        <f t="shared" si="4"/>
        <v>51802.517835403429</v>
      </c>
      <c r="H22" s="17"/>
      <c r="I22" s="17"/>
      <c r="K22" s="17">
        <f t="shared" si="9"/>
        <v>51802.517835403429</v>
      </c>
      <c r="L22" s="19">
        <f t="shared" si="5"/>
        <v>0</v>
      </c>
      <c r="M22" s="49">
        <f t="shared" si="10"/>
        <v>51802.517835403429</v>
      </c>
      <c r="N22" s="19">
        <f t="shared" si="6"/>
        <v>0</v>
      </c>
      <c r="O22" s="49">
        <f t="shared" si="11"/>
        <v>51802.517835403429</v>
      </c>
      <c r="P22" s="17"/>
      <c r="Q22" s="13">
        <f>'Random Decades'!Q22</f>
        <v>4.1863354037267042E-2</v>
      </c>
      <c r="R22" s="19">
        <f t="shared" si="7"/>
        <v>517546.22591768863</v>
      </c>
      <c r="S22" s="17">
        <f t="shared" si="8"/>
        <v>517546.22591768863</v>
      </c>
      <c r="T22" s="10">
        <f t="shared" si="12"/>
        <v>9.5254892497457333E-2</v>
      </c>
      <c r="V22" s="89" t="s">
        <v>45</v>
      </c>
      <c r="W22" s="90"/>
      <c r="Y22" s="56">
        <f t="shared" ca="1" si="15"/>
        <v>-3.9739610706476511E-2</v>
      </c>
      <c r="Z22" s="56">
        <f t="shared" ca="1" si="13"/>
        <v>0.14986376021798353</v>
      </c>
      <c r="AA22" s="56">
        <f t="shared" ca="1" si="16"/>
        <v>0.20771513353115734</v>
      </c>
      <c r="AB22" s="56">
        <f t="shared" ca="1" si="14"/>
        <v>0.13722698494441254</v>
      </c>
      <c r="AD22" s="13"/>
      <c r="AE22">
        <f t="shared" si="3"/>
        <v>1920</v>
      </c>
      <c r="AF22" s="13">
        <v>-0.32901240324536041</v>
      </c>
      <c r="AG22" s="76">
        <f t="shared" si="2"/>
        <v>1.4049990236281984</v>
      </c>
      <c r="AH22" s="13">
        <f>POWER(AG$120/AG21,1/ROWS(AG21:AG$119))-1</f>
        <v>5.5872861873137447E-2</v>
      </c>
    </row>
    <row r="23" spans="1:34" s="54" customFormat="1" x14ac:dyDescent="0.45">
      <c r="A23" s="51">
        <f t="shared" si="18"/>
        <v>75</v>
      </c>
      <c r="B23" s="51">
        <f t="shared" si="18"/>
        <v>2039</v>
      </c>
      <c r="C23" s="51"/>
      <c r="D23" s="52">
        <f t="shared" si="1"/>
        <v>87304.470558038214</v>
      </c>
      <c r="E23" s="52">
        <f t="shared" si="19"/>
        <v>33947.877187572674</v>
      </c>
      <c r="F23" s="53">
        <f t="shared" si="4"/>
        <v>53356.59337046554</v>
      </c>
      <c r="H23" s="53"/>
      <c r="I23" s="53"/>
      <c r="K23" s="53">
        <f t="shared" si="9"/>
        <v>53356.59337046554</v>
      </c>
      <c r="L23" s="19">
        <f t="shared" si="5"/>
        <v>0</v>
      </c>
      <c r="M23" s="49">
        <f t="shared" si="10"/>
        <v>53356.59337046554</v>
      </c>
      <c r="N23" s="57">
        <f t="shared" si="6"/>
        <v>0</v>
      </c>
      <c r="O23" s="49">
        <f t="shared" si="11"/>
        <v>53356.59337046554</v>
      </c>
      <c r="P23" s="53"/>
      <c r="Q23" s="56">
        <f>'Random Decades'!Q23</f>
        <v>0.22583565009374795</v>
      </c>
      <c r="R23" s="57">
        <f t="shared" si="7"/>
        <v>573662.09630577546</v>
      </c>
      <c r="S23" s="53">
        <f>L23+N23+R23</f>
        <v>573662.09630577546</v>
      </c>
      <c r="T23" s="58">
        <f t="shared" si="12"/>
        <v>0.10309531921686056</v>
      </c>
      <c r="V23" s="91"/>
      <c r="W23" s="92"/>
      <c r="Y23" s="56">
        <f t="shared" ca="1" si="15"/>
        <v>-3.2350940118350623E-2</v>
      </c>
      <c r="Z23" s="56">
        <f t="shared" ca="1" si="13"/>
        <v>-0.17814329523278494</v>
      </c>
      <c r="AA23" s="56">
        <f t="shared" ca="1" si="16"/>
        <v>8.4323922734026668E-2</v>
      </c>
      <c r="AB23" s="56">
        <f t="shared" ca="1" si="14"/>
        <v>2.1389946991289488E-2</v>
      </c>
      <c r="AC23" s="9"/>
      <c r="AD23" s="13"/>
      <c r="AE23">
        <f t="shared" si="3"/>
        <v>1921</v>
      </c>
      <c r="AF23" s="13">
        <v>0.12300208478109798</v>
      </c>
      <c r="AG23" s="76">
        <f t="shared" si="2"/>
        <v>1.5778168326498738</v>
      </c>
      <c r="AH23" s="13">
        <f>POWER(AG$120/AG22,1/ROWS(AG22:AG$119))-1</f>
        <v>6.0768909154644613E-2</v>
      </c>
    </row>
    <row r="24" spans="1:34" x14ac:dyDescent="0.45">
      <c r="A24" s="8">
        <f t="shared" si="18"/>
        <v>76</v>
      </c>
      <c r="B24" s="8">
        <f t="shared" si="18"/>
        <v>2040</v>
      </c>
      <c r="C24" s="8"/>
      <c r="D24" s="14">
        <f t="shared" si="1"/>
        <v>89923.604674779359</v>
      </c>
      <c r="E24" s="17">
        <f t="shared" si="19"/>
        <v>34966.313503199854</v>
      </c>
      <c r="F24" s="17">
        <f t="shared" si="4"/>
        <v>54957.291171579505</v>
      </c>
      <c r="H24" s="17"/>
      <c r="I24" s="17"/>
      <c r="K24" s="49">
        <f>MIN(F24, L23+M24)</f>
        <v>54957.291171579505</v>
      </c>
      <c r="L24" s="19">
        <f>(L23+M24-K24)*(1+W$10)</f>
        <v>0</v>
      </c>
      <c r="M24" s="49">
        <f>MIN(H24-L23+F24,N23+O24)</f>
        <v>54957.291171579505</v>
      </c>
      <c r="N24" s="19">
        <f t="shared" si="6"/>
        <v>0</v>
      </c>
      <c r="O24" s="49">
        <f>MIN(I24-N23+(H24-L23+F24),R23)-P24</f>
        <v>54957.291171579505</v>
      </c>
      <c r="P24" s="17"/>
      <c r="Q24" s="13">
        <f>'Random Decades'!Q24</f>
        <v>2.2573839662447304E-2</v>
      </c>
      <c r="R24" s="19">
        <f t="shared" si="7"/>
        <v>535601.01228877821</v>
      </c>
      <c r="S24" s="49">
        <f>L24+N24+R24</f>
        <v>535601.01228877821</v>
      </c>
      <c r="T24" s="50">
        <f t="shared" si="12"/>
        <v>9.5800805954392304E-2</v>
      </c>
      <c r="V24" s="91"/>
      <c r="W24" s="92"/>
      <c r="Y24" s="56">
        <f t="shared" ca="1" si="15"/>
        <v>-1.9522794515781528E-2</v>
      </c>
      <c r="Z24" s="56">
        <f t="shared" ca="1" si="13"/>
        <v>2.035278154681075E-3</v>
      </c>
      <c r="AA24" s="56">
        <f t="shared" ca="1" si="16"/>
        <v>0.25221643758032553</v>
      </c>
      <c r="AB24" s="56">
        <f t="shared" ref="AB24:AB33" ca="1" si="20">OFFSET($AF$2,$AC$24+ROW($A1)-1901,0,1,1)</f>
        <v>0.33968326830387885</v>
      </c>
      <c r="AC24" s="9">
        <f ca="1">RANDBETWEEN(1945, 2009)</f>
        <v>1958</v>
      </c>
      <c r="AD24" s="13"/>
      <c r="AE24">
        <f t="shared" si="3"/>
        <v>1922</v>
      </c>
      <c r="AF24" s="13">
        <v>0.21497524752475261</v>
      </c>
      <c r="AG24" s="76">
        <f t="shared" si="2"/>
        <v>1.9170083967975016</v>
      </c>
      <c r="AH24" s="13">
        <f>POWER(AG$120/AG23,1/ROWS(AG23:AG$119))-1</f>
        <v>6.0145628134708584E-2</v>
      </c>
    </row>
    <row r="25" spans="1:34" x14ac:dyDescent="0.45">
      <c r="A25" s="8">
        <f t="shared" si="18"/>
        <v>77</v>
      </c>
      <c r="B25" s="8">
        <f t="shared" si="18"/>
        <v>2041</v>
      </c>
      <c r="C25" s="8"/>
      <c r="D25" s="14">
        <f t="shared" si="1"/>
        <v>92621.312815022742</v>
      </c>
      <c r="E25" s="17">
        <f t="shared" si="19"/>
        <v>36015.302908295853</v>
      </c>
      <c r="F25" s="17">
        <f t="shared" si="4"/>
        <v>56606.009906726889</v>
      </c>
      <c r="H25" s="17"/>
      <c r="I25" s="17"/>
      <c r="K25" s="49">
        <f>MIN(F25, L24+M25)</f>
        <v>56606.009906726889</v>
      </c>
      <c r="L25" s="19">
        <f>(L24+M25-K25)*(1+W$10)</f>
        <v>0</v>
      </c>
      <c r="M25" s="49">
        <f>MIN(H25-L24+F25,N24+O25)</f>
        <v>56606.009906726889</v>
      </c>
      <c r="N25" s="19">
        <f t="shared" si="6"/>
        <v>0</v>
      </c>
      <c r="O25" s="49">
        <f>MIN(I25-N24+(H25-L24+F25),R24)-P25</f>
        <v>56606.009906726889</v>
      </c>
      <c r="P25" s="17"/>
      <c r="Q25" s="13">
        <f>'Random Decades'!Q25</f>
        <v>0.1185269238704354</v>
      </c>
      <c r="R25" s="19">
        <f t="shared" si="7"/>
        <v>540558.75658752827</v>
      </c>
      <c r="S25" s="49">
        <f t="shared" si="8"/>
        <v>540558.75658752827</v>
      </c>
      <c r="T25" s="50">
        <f t="shared" si="12"/>
        <v>0.10568689865770234</v>
      </c>
      <c r="V25" s="91"/>
      <c r="W25" s="92"/>
      <c r="Y25" s="56">
        <f t="shared" ca="1" si="15"/>
        <v>-8.8663352945879181E-2</v>
      </c>
      <c r="Z25" s="56">
        <f t="shared" ca="1" si="13"/>
        <v>7.7183480027081863E-2</v>
      </c>
      <c r="AA25" s="56">
        <f t="shared" ca="1" si="16"/>
        <v>-3.1520692974013498E-2</v>
      </c>
      <c r="AB25" s="56">
        <f t="shared" ca="1" si="20"/>
        <v>0.1639540860030837</v>
      </c>
      <c r="AD25" s="13"/>
      <c r="AE25">
        <f t="shared" si="3"/>
        <v>1923</v>
      </c>
      <c r="AF25" s="13">
        <v>-2.6993990017316949E-2</v>
      </c>
      <c r="AG25" s="76">
        <f t="shared" si="2"/>
        <v>1.8652606912712371</v>
      </c>
      <c r="AH25" s="13">
        <f>POWER(AG$120/AG24,1/ROWS(AG24:AG$119))-1</f>
        <v>5.8641318121786412E-2</v>
      </c>
    </row>
    <row r="26" spans="1:34" x14ac:dyDescent="0.45">
      <c r="A26" s="8">
        <f t="shared" si="18"/>
        <v>78</v>
      </c>
      <c r="B26" s="8">
        <f t="shared" si="18"/>
        <v>2042</v>
      </c>
      <c r="C26" s="8"/>
      <c r="D26" s="14">
        <f t="shared" si="1"/>
        <v>95399.952199473424</v>
      </c>
      <c r="E26" s="17">
        <f t="shared" si="19"/>
        <v>37095.76199554473</v>
      </c>
      <c r="F26" s="17">
        <f t="shared" si="4"/>
        <v>58304.190203928694</v>
      </c>
      <c r="H26" s="17"/>
      <c r="I26" s="17"/>
      <c r="K26" s="49">
        <f t="shared" si="9"/>
        <v>58304.190203928694</v>
      </c>
      <c r="L26" s="19">
        <f t="shared" si="5"/>
        <v>0</v>
      </c>
      <c r="M26" s="49">
        <f t="shared" si="10"/>
        <v>58304.190203928694</v>
      </c>
      <c r="N26" s="19">
        <f t="shared" si="6"/>
        <v>0</v>
      </c>
      <c r="O26" s="49">
        <f t="shared" si="11"/>
        <v>58304.190203928694</v>
      </c>
      <c r="P26" s="17"/>
      <c r="Q26" s="13">
        <f>'Random Decades'!Q26</f>
        <v>0.26957484091118689</v>
      </c>
      <c r="R26" s="19">
        <f t="shared" si="7"/>
        <v>617080.81005898782</v>
      </c>
      <c r="S26" s="49">
        <f t="shared" si="8"/>
        <v>617080.81005898782</v>
      </c>
      <c r="T26" s="50">
        <f t="shared" si="12"/>
        <v>0.10785911705879095</v>
      </c>
      <c r="V26" s="91"/>
      <c r="W26" s="92"/>
      <c r="Y26" s="56">
        <f t="shared" ca="1" si="15"/>
        <v>1.1538934297416857E-2</v>
      </c>
      <c r="Z26" s="56">
        <f t="shared" ca="1" si="13"/>
        <v>-0.10339409176618475</v>
      </c>
      <c r="AA26" s="56">
        <f t="shared" ca="1" si="16"/>
        <v>7.5190659638310731E-2</v>
      </c>
      <c r="AB26" s="56">
        <f t="shared" ca="1" si="20"/>
        <v>-9.346482190167793E-2</v>
      </c>
      <c r="AD26" s="13"/>
      <c r="AE26">
        <f t="shared" si="3"/>
        <v>1924</v>
      </c>
      <c r="AF26" s="13">
        <v>0.26162060301507539</v>
      </c>
      <c r="AG26" s="76">
        <f t="shared" si="2"/>
        <v>2.3532513181019343</v>
      </c>
      <c r="AH26" s="13">
        <f>POWER(AG$120/AG25,1/ROWS(AG25:AG$119))-1</f>
        <v>5.958171243496313E-2</v>
      </c>
    </row>
    <row r="27" spans="1:34" x14ac:dyDescent="0.45">
      <c r="A27" s="8">
        <f t="shared" si="18"/>
        <v>79</v>
      </c>
      <c r="B27" s="8">
        <f t="shared" si="18"/>
        <v>2043</v>
      </c>
      <c r="C27" s="8"/>
      <c r="D27" s="14">
        <f t="shared" si="1"/>
        <v>98261.95076545763</v>
      </c>
      <c r="E27" s="17">
        <f t="shared" si="19"/>
        <v>38208.634855411074</v>
      </c>
      <c r="F27" s="17">
        <f t="shared" si="4"/>
        <v>60053.315910046556</v>
      </c>
      <c r="H27" s="17"/>
      <c r="I27" s="17"/>
      <c r="K27" s="49">
        <f t="shared" si="9"/>
        <v>60053.315910046556</v>
      </c>
      <c r="L27" s="19">
        <f t="shared" si="5"/>
        <v>0</v>
      </c>
      <c r="M27" s="49">
        <f t="shared" si="10"/>
        <v>60053.315910046556</v>
      </c>
      <c r="N27" s="19">
        <f t="shared" si="6"/>
        <v>0</v>
      </c>
      <c r="O27" s="49">
        <f t="shared" si="11"/>
        <v>60053.315910046556</v>
      </c>
      <c r="P27" s="17"/>
      <c r="Q27" s="13">
        <f>'Random Decades'!Q27</f>
        <v>-4.3404038936510236E-2</v>
      </c>
      <c r="R27" s="19">
        <f t="shared" si="7"/>
        <v>538420.52604568331</v>
      </c>
      <c r="S27" s="49">
        <f t="shared" si="8"/>
        <v>538420.52604568331</v>
      </c>
      <c r="T27" s="50">
        <f t="shared" si="12"/>
        <v>9.7318398062493566E-2</v>
      </c>
      <c r="V27" s="91"/>
      <c r="W27" s="92"/>
      <c r="Y27" s="56">
        <f t="shared" ca="1" si="15"/>
        <v>-1.2411103149760254E-2</v>
      </c>
      <c r="Z27" s="56">
        <f t="shared" ca="1" si="13"/>
        <v>-4.3463021381002553E-2</v>
      </c>
      <c r="AA27" s="56">
        <f t="shared" ca="1" si="16"/>
        <v>0.16288313505948215</v>
      </c>
      <c r="AB27" s="56">
        <f t="shared" ca="1" si="20"/>
        <v>0.18704335119337556</v>
      </c>
      <c r="AD27" s="13"/>
      <c r="AE27">
        <f t="shared" si="3"/>
        <v>1925</v>
      </c>
      <c r="AF27" s="13">
        <v>0.29997510580034836</v>
      </c>
      <c r="AG27" s="76">
        <f t="shared" si="2"/>
        <v>3.0591681312243715</v>
      </c>
      <c r="AH27" s="13">
        <f>POWER(AG$120/AG26,1/ROWS(AG26:AG$119))-1</f>
        <v>5.7616290299063122E-2</v>
      </c>
    </row>
    <row r="28" spans="1:34" x14ac:dyDescent="0.45">
      <c r="A28" s="8">
        <f t="shared" si="18"/>
        <v>80</v>
      </c>
      <c r="B28" s="8">
        <f t="shared" si="18"/>
        <v>2044</v>
      </c>
      <c r="C28" s="8"/>
      <c r="D28" s="14">
        <f>D27*(1+W$3)*W$6/W$5</f>
        <v>101209.80928842135</v>
      </c>
      <c r="E28" s="17">
        <f t="shared" si="19"/>
        <v>39354.89390107341</v>
      </c>
      <c r="F28" s="17">
        <f t="shared" si="4"/>
        <v>61854.915387347944</v>
      </c>
      <c r="H28" s="17"/>
      <c r="I28" s="17"/>
      <c r="K28" s="49">
        <f t="shared" si="9"/>
        <v>61854.915387347944</v>
      </c>
      <c r="L28" s="19">
        <f t="shared" si="5"/>
        <v>0</v>
      </c>
      <c r="M28" s="49">
        <f t="shared" si="10"/>
        <v>61854.915387347944</v>
      </c>
      <c r="N28" s="19">
        <f t="shared" si="6"/>
        <v>0</v>
      </c>
      <c r="O28" s="49">
        <f t="shared" si="11"/>
        <v>61854.915387347944</v>
      </c>
      <c r="P28" s="17"/>
      <c r="Q28" s="13">
        <f>'Random Decades'!Q28</f>
        <v>0.20317424156130182</v>
      </c>
      <c r="R28" s="19">
        <f t="shared" si="7"/>
        <v>578157.12326462474</v>
      </c>
      <c r="S28" s="49">
        <f t="shared" si="8"/>
        <v>578157.12326462474</v>
      </c>
      <c r="T28" s="50">
        <f t="shared" si="12"/>
        <v>0.11488216439597577</v>
      </c>
      <c r="V28" s="91"/>
      <c r="W28" s="92"/>
      <c r="Y28" s="56">
        <f t="shared" ca="1" si="15"/>
        <v>-9.0338525657198184E-3</v>
      </c>
      <c r="Z28" s="56">
        <f t="shared" ca="1" si="13"/>
        <v>0.81659948699157225</v>
      </c>
      <c r="AA28" s="56">
        <f t="shared" ca="1" si="16"/>
        <v>0.22583565009374795</v>
      </c>
      <c r="AB28" s="56">
        <f t="shared" ca="1" si="20"/>
        <v>-0.10805635344002185</v>
      </c>
      <c r="AD28" s="13"/>
      <c r="AE28">
        <f t="shared" si="3"/>
        <v>1926</v>
      </c>
      <c r="AF28" s="13">
        <v>3.4469551895823791E-3</v>
      </c>
      <c r="AG28" s="76">
        <f t="shared" si="2"/>
        <v>3.0697129466901005</v>
      </c>
      <c r="AH28" s="13">
        <f>POWER(AG$120/AG27,1/ROWS(AG27:AG$119))-1</f>
        <v>5.5272489616101872E-2</v>
      </c>
    </row>
    <row r="29" spans="1:34" x14ac:dyDescent="0.45">
      <c r="A29" s="8">
        <f t="shared" si="18"/>
        <v>81</v>
      </c>
      <c r="B29" s="8">
        <f t="shared" si="18"/>
        <v>2045</v>
      </c>
      <c r="C29" s="8"/>
      <c r="D29" s="14">
        <f t="shared" si="1"/>
        <v>104246.10356707399</v>
      </c>
      <c r="E29" s="17">
        <f t="shared" si="19"/>
        <v>40535.540718105614</v>
      </c>
      <c r="F29" s="17">
        <f t="shared" si="4"/>
        <v>63710.56284896838</v>
      </c>
      <c r="H29" s="17"/>
      <c r="I29" s="17"/>
      <c r="K29" s="49">
        <f t="shared" si="9"/>
        <v>63710.56284896838</v>
      </c>
      <c r="L29" s="19">
        <f t="shared" si="5"/>
        <v>0</v>
      </c>
      <c r="M29" s="49">
        <f t="shared" si="10"/>
        <v>63710.56284896838</v>
      </c>
      <c r="N29" s="19">
        <f t="shared" si="6"/>
        <v>0</v>
      </c>
      <c r="O29" s="49">
        <f t="shared" si="11"/>
        <v>63710.56284896838</v>
      </c>
      <c r="P29" s="17"/>
      <c r="Q29" s="13">
        <f>'Random Decades'!Q29</f>
        <v>4.1750820499873775E-2</v>
      </c>
      <c r="R29" s="19">
        <f t="shared" si="7"/>
        <v>541069.59202050453</v>
      </c>
      <c r="S29" s="49">
        <f t="shared" si="8"/>
        <v>541069.59202050453</v>
      </c>
      <c r="T29" s="50">
        <f t="shared" si="12"/>
        <v>0.11019593166857483</v>
      </c>
      <c r="V29" s="91"/>
      <c r="W29" s="92"/>
      <c r="Y29" s="56">
        <f t="shared" ca="1" si="15"/>
        <v>3.687040955853492E-2</v>
      </c>
      <c r="Z29" s="56">
        <f t="shared" ca="1" si="13"/>
        <v>-4.1855774079677333E-2</v>
      </c>
      <c r="AA29" s="56">
        <f t="shared" ca="1" si="16"/>
        <v>6.1151507927047488E-2</v>
      </c>
      <c r="AB29" s="56">
        <f t="shared" ca="1" si="20"/>
        <v>0.17006594080662474</v>
      </c>
      <c r="AD29" s="13"/>
      <c r="AE29">
        <f t="shared" si="3"/>
        <v>1927</v>
      </c>
      <c r="AF29" s="13">
        <v>0.2767175572519085</v>
      </c>
      <c r="AG29" s="76">
        <f t="shared" si="2"/>
        <v>3.9191564147627433</v>
      </c>
      <c r="AH29" s="13">
        <f>POWER(AG$120/AG28,1/ROWS(AG28:AG$119))-1</f>
        <v>5.5850271655398354E-2</v>
      </c>
    </row>
    <row r="30" spans="1:34" x14ac:dyDescent="0.45">
      <c r="A30" s="8">
        <f t="shared" si="18"/>
        <v>82</v>
      </c>
      <c r="B30" s="8">
        <f t="shared" si="18"/>
        <v>2046</v>
      </c>
      <c r="C30" s="8"/>
      <c r="D30" s="14">
        <f t="shared" si="1"/>
        <v>107373.48667408622</v>
      </c>
      <c r="E30" s="17">
        <f t="shared" si="19"/>
        <v>41751.606939648787</v>
      </c>
      <c r="F30" s="17">
        <f t="shared" si="4"/>
        <v>65621.879734437432</v>
      </c>
      <c r="H30" s="17"/>
      <c r="I30" s="17"/>
      <c r="K30" s="49">
        <f t="shared" si="9"/>
        <v>65621.879734437432</v>
      </c>
      <c r="L30" s="19">
        <f t="shared" si="5"/>
        <v>0</v>
      </c>
      <c r="M30" s="49">
        <f t="shared" si="10"/>
        <v>65621.879734437432</v>
      </c>
      <c r="N30" s="19">
        <f t="shared" si="6"/>
        <v>0</v>
      </c>
      <c r="O30" s="49">
        <f t="shared" si="11"/>
        <v>65621.879734437432</v>
      </c>
      <c r="P30" s="17"/>
      <c r="Q30" s="13">
        <f>'Random Decades'!Q30</f>
        <v>0.13722698494441254</v>
      </c>
      <c r="R30" s="19">
        <f t="shared" si="7"/>
        <v>545446.44546466332</v>
      </c>
      <c r="S30" s="49">
        <f t="shared" si="8"/>
        <v>545446.44546466332</v>
      </c>
      <c r="T30" s="50">
        <f t="shared" si="12"/>
        <v>0.12128177355039868</v>
      </c>
      <c r="V30" s="91"/>
      <c r="W30" s="92"/>
      <c r="Y30" s="56">
        <f t="shared" ca="1" si="15"/>
        <v>2.1685523987915199E-2</v>
      </c>
      <c r="Z30" s="56">
        <f t="shared" ca="1" si="13"/>
        <v>-0.21705263157894739</v>
      </c>
      <c r="AA30" s="56">
        <f t="shared" ca="1" si="16"/>
        <v>-0.33836997165430316</v>
      </c>
      <c r="AB30" s="56">
        <f t="shared" ca="1" si="20"/>
        <v>0.14560943643512458</v>
      </c>
      <c r="AD30" s="13"/>
      <c r="AE30">
        <f t="shared" si="3"/>
        <v>1928</v>
      </c>
      <c r="AF30" s="13">
        <v>0.49476831091180884</v>
      </c>
      <c r="AG30" s="76">
        <f t="shared" si="2"/>
        <v>5.8582308142940862</v>
      </c>
      <c r="AH30" s="13">
        <f>POWER(AG$120/AG29,1/ROWS(AG29:AG$119))-1</f>
        <v>5.3648674305713628E-2</v>
      </c>
    </row>
    <row r="31" spans="1:34" x14ac:dyDescent="0.45">
      <c r="A31" s="8">
        <f t="shared" si="18"/>
        <v>83</v>
      </c>
      <c r="B31" s="8">
        <f t="shared" si="18"/>
        <v>2047</v>
      </c>
      <c r="C31" s="8"/>
      <c r="D31" s="14">
        <f t="shared" si="1"/>
        <v>110594.6912743088</v>
      </c>
      <c r="E31" s="17">
        <f t="shared" si="19"/>
        <v>43004.155147838253</v>
      </c>
      <c r="F31" s="17">
        <f t="shared" si="4"/>
        <v>67590.536126470543</v>
      </c>
      <c r="H31" s="17"/>
      <c r="I31" s="17"/>
      <c r="K31" s="49">
        <f t="shared" si="9"/>
        <v>67590.536126470543</v>
      </c>
      <c r="L31" s="19">
        <f t="shared" si="5"/>
        <v>0</v>
      </c>
      <c r="M31" s="49">
        <f t="shared" si="10"/>
        <v>67590.536126470543</v>
      </c>
      <c r="N31" s="19">
        <f t="shared" si="6"/>
        <v>0</v>
      </c>
      <c r="O31" s="49">
        <f t="shared" si="11"/>
        <v>67590.536126470543</v>
      </c>
      <c r="P31" s="17"/>
      <c r="Q31" s="13">
        <f>'Random Decades'!Q31</f>
        <v>2.1389946991289488E-2</v>
      </c>
      <c r="R31" s="19">
        <f t="shared" si="7"/>
        <v>492855.7810017931</v>
      </c>
      <c r="S31" s="49">
        <f t="shared" si="8"/>
        <v>492855.7810017931</v>
      </c>
      <c r="T31" s="50">
        <f t="shared" si="12"/>
        <v>0.1239178230759034</v>
      </c>
      <c r="V31" s="91"/>
      <c r="W31" s="92"/>
      <c r="Y31" s="56">
        <f t="shared" ca="1" si="15"/>
        <v>-0.12770343227550607</v>
      </c>
      <c r="Z31" s="56">
        <f t="shared" ca="1" si="13"/>
        <v>0.10513578919064281</v>
      </c>
      <c r="AA31" s="56">
        <f t="shared" ca="1" si="16"/>
        <v>0.22641626475195009</v>
      </c>
      <c r="AB31" s="56">
        <f t="shared" ca="1" si="20"/>
        <v>0.10891202379590426</v>
      </c>
      <c r="AD31" s="13"/>
      <c r="AE31">
        <f t="shared" si="3"/>
        <v>1929</v>
      </c>
      <c r="AF31" s="13">
        <v>-0.17166666666666663</v>
      </c>
      <c r="AG31" s="76">
        <f t="shared" si="2"/>
        <v>4.8525678578402687</v>
      </c>
      <c r="AH31" s="13">
        <f>POWER(AG$120/AG30,1/ROWS(AG30:AG$119))-1</f>
        <v>4.9562465611179052E-2</v>
      </c>
    </row>
    <row r="32" spans="1:34" x14ac:dyDescent="0.45">
      <c r="A32" s="8">
        <f t="shared" si="18"/>
        <v>84</v>
      </c>
      <c r="B32" s="8">
        <f t="shared" si="18"/>
        <v>2048</v>
      </c>
      <c r="C32" s="8"/>
      <c r="D32" s="14">
        <f t="shared" si="1"/>
        <v>113912.53201253807</v>
      </c>
      <c r="E32" s="17">
        <f t="shared" si="19"/>
        <v>44294.279802273399</v>
      </c>
      <c r="F32" s="17">
        <f t="shared" si="4"/>
        <v>69618.252210264676</v>
      </c>
      <c r="H32" s="17"/>
      <c r="I32" s="17"/>
      <c r="K32" s="49">
        <f t="shared" si="9"/>
        <v>69618.252210264676</v>
      </c>
      <c r="L32" s="19">
        <f t="shared" si="5"/>
        <v>0</v>
      </c>
      <c r="M32" s="49">
        <f t="shared" si="10"/>
        <v>69618.252210264676</v>
      </c>
      <c r="N32" s="19">
        <f t="shared" si="6"/>
        <v>0</v>
      </c>
      <c r="O32" s="49">
        <f t="shared" si="11"/>
        <v>69618.252210264676</v>
      </c>
      <c r="P32" s="17"/>
      <c r="Q32" s="13">
        <f>'Random Decades'!Q32</f>
        <v>0.33452430627999163</v>
      </c>
      <c r="R32" s="19">
        <f t="shared" si="7"/>
        <v>569053.14479008771</v>
      </c>
      <c r="S32" s="49">
        <f t="shared" si="8"/>
        <v>569053.14479008771</v>
      </c>
      <c r="T32" s="50">
        <f t="shared" si="12"/>
        <v>0.14125481508760346</v>
      </c>
      <c r="V32" s="91"/>
      <c r="W32" s="92"/>
      <c r="Y32" s="56">
        <f t="shared" ca="1" si="15"/>
        <v>-1.4829092453771996E-2</v>
      </c>
      <c r="Z32" s="56">
        <f t="shared" ca="1" si="13"/>
        <v>0.30450121654501228</v>
      </c>
      <c r="AA32" s="56">
        <f t="shared" ca="1" si="16"/>
        <v>-3.1520692974013498E-2</v>
      </c>
      <c r="AB32" s="56">
        <f t="shared" ca="1" si="20"/>
        <v>-0.18941504178272972</v>
      </c>
      <c r="AD32" s="13"/>
      <c r="AE32">
        <f t="shared" si="3"/>
        <v>1930</v>
      </c>
      <c r="AF32" s="13">
        <v>-0.33762575452716304</v>
      </c>
      <c r="AG32" s="76">
        <f t="shared" si="2"/>
        <v>3.2142159734426889</v>
      </c>
      <c r="AH32" s="13">
        <f>POWER(AG$120/AG31,1/ROWS(AG31:AG$119))-1</f>
        <v>5.235769903477161E-2</v>
      </c>
    </row>
    <row r="33" spans="1:34" x14ac:dyDescent="0.45">
      <c r="A33" s="8">
        <f t="shared" si="18"/>
        <v>85</v>
      </c>
      <c r="B33" s="8">
        <f t="shared" si="18"/>
        <v>2049</v>
      </c>
      <c r="C33" s="8"/>
      <c r="D33" s="14">
        <f>D32*(1+W$3)</f>
        <v>117329.90797291421</v>
      </c>
      <c r="E33" s="17">
        <f t="shared" si="19"/>
        <v>45623.1081963416</v>
      </c>
      <c r="F33" s="17">
        <f t="shared" si="4"/>
        <v>71706.799776572618</v>
      </c>
      <c r="H33" s="17"/>
      <c r="I33" s="17"/>
      <c r="K33" s="49">
        <f t="shared" si="9"/>
        <v>71706.799776572618</v>
      </c>
      <c r="L33" s="19">
        <f t="shared" si="5"/>
        <v>0</v>
      </c>
      <c r="M33" s="49">
        <f t="shared" si="10"/>
        <v>71706.799776572618</v>
      </c>
      <c r="N33" s="19">
        <f t="shared" si="6"/>
        <v>0</v>
      </c>
      <c r="O33" s="49">
        <f t="shared" si="11"/>
        <v>71706.799776572618</v>
      </c>
      <c r="P33" s="49"/>
      <c r="Q33" s="13">
        <f>'Random Decades'!Q33</f>
        <v>0.25221643758032553</v>
      </c>
      <c r="R33" s="19">
        <f t="shared" si="7"/>
        <v>627758.73184655455</v>
      </c>
      <c r="S33" s="49">
        <f t="shared" si="8"/>
        <v>627758.73184655455</v>
      </c>
      <c r="T33" s="50">
        <f t="shared" si="12"/>
        <v>0.12601072576977643</v>
      </c>
      <c r="V33" s="91"/>
      <c r="W33" s="92"/>
      <c r="Y33" s="56">
        <f t="shared" ca="1" si="15"/>
        <v>-6.2218108949906786E-2</v>
      </c>
      <c r="Z33" s="56">
        <f t="shared" ca="1" si="13"/>
        <v>-0.32901240324536041</v>
      </c>
      <c r="AA33" s="56">
        <f t="shared" ca="1" si="16"/>
        <v>0.1185269238704354</v>
      </c>
      <c r="AB33" s="56">
        <f t="shared" ca="1" si="20"/>
        <v>0.15196639938907985</v>
      </c>
      <c r="AD33" s="13"/>
      <c r="AE33">
        <f t="shared" si="3"/>
        <v>1931</v>
      </c>
      <c r="AF33" s="13">
        <v>-0.52673147023086264</v>
      </c>
      <c r="AG33" s="76">
        <f t="shared" si="2"/>
        <v>1.521187268111698</v>
      </c>
      <c r="AH33" s="13">
        <f>POWER(AG$120/AG32,1/ROWS(AG32:AG$119))-1</f>
        <v>5.7908617462699485E-2</v>
      </c>
    </row>
    <row r="34" spans="1:34" x14ac:dyDescent="0.45">
      <c r="A34" s="8">
        <f t="shared" si="18"/>
        <v>86</v>
      </c>
      <c r="B34" s="8">
        <f t="shared" si="18"/>
        <v>2050</v>
      </c>
      <c r="C34" s="8"/>
      <c r="D34" s="14">
        <f t="shared" ref="D34:D78" si="21">D33*(1+W$3)</f>
        <v>120849.80521210164</v>
      </c>
      <c r="E34" s="17">
        <f t="shared" si="19"/>
        <v>46991.801442231852</v>
      </c>
      <c r="F34" s="17">
        <f t="shared" si="4"/>
        <v>73858.003769869785</v>
      </c>
      <c r="H34" s="17"/>
      <c r="I34" s="17"/>
      <c r="K34" s="49">
        <f t="shared" si="9"/>
        <v>73858.003769869785</v>
      </c>
      <c r="L34" s="19">
        <f t="shared" si="5"/>
        <v>0</v>
      </c>
      <c r="M34" s="49">
        <f t="shared" si="10"/>
        <v>73858.003769869785</v>
      </c>
      <c r="N34" s="19">
        <f t="shared" si="6"/>
        <v>0</v>
      </c>
      <c r="O34" s="49">
        <f t="shared" si="11"/>
        <v>73858.003769869785</v>
      </c>
      <c r="P34" s="49"/>
      <c r="Q34" s="13">
        <f>'Random Decades'!Q34</f>
        <v>-6.1780796896608758E-2</v>
      </c>
      <c r="R34" s="19">
        <f t="shared" si="7"/>
        <v>525219.30697526224</v>
      </c>
      <c r="S34" s="49">
        <f t="shared" si="8"/>
        <v>525219.30697526224</v>
      </c>
      <c r="T34" s="50">
        <f t="shared" si="12"/>
        <v>0.11765348695766636</v>
      </c>
      <c r="V34" s="91"/>
      <c r="W34" s="92"/>
      <c r="Y34" s="56">
        <f t="shared" ca="1" si="15"/>
        <v>-1.500630843002514E-2</v>
      </c>
      <c r="Z34" s="56">
        <f t="shared" ca="1" si="13"/>
        <v>0.12300208478109798</v>
      </c>
      <c r="AA34" s="56">
        <f t="shared" ca="1" si="16"/>
        <v>-0.27582559642731219</v>
      </c>
      <c r="AB34" s="56">
        <f t="shared" ref="AB34:AB43" ca="1" si="22">OFFSET($AF$2,$AC$34+ROW($A1)-1901,0,1,1)</f>
        <v>0.14358538657604081</v>
      </c>
      <c r="AC34" s="9">
        <f ca="1">RANDBETWEEN(1945, 2009)</f>
        <v>1951</v>
      </c>
      <c r="AD34" s="13"/>
      <c r="AE34">
        <f t="shared" si="3"/>
        <v>1932</v>
      </c>
      <c r="AF34" s="13">
        <v>-0.23106546854942245</v>
      </c>
      <c r="AG34" s="76">
        <f t="shared" si="2"/>
        <v>1.1696934192540527</v>
      </c>
      <c r="AH34" s="13">
        <f>POWER(AG$120/AG33,1/ROWS(AG33:AG$119))-1</f>
        <v>6.7735206968500217E-2</v>
      </c>
    </row>
    <row r="35" spans="1:34" x14ac:dyDescent="0.45">
      <c r="A35" s="8">
        <f t="shared" si="18"/>
        <v>87</v>
      </c>
      <c r="B35" s="8">
        <f t="shared" si="18"/>
        <v>2051</v>
      </c>
      <c r="C35" s="8"/>
      <c r="D35" s="14">
        <f t="shared" si="21"/>
        <v>124475.29936846469</v>
      </c>
      <c r="E35" s="17">
        <f t="shared" si="19"/>
        <v>48401.555485498808</v>
      </c>
      <c r="F35" s="17">
        <f t="shared" si="4"/>
        <v>76073.743882965879</v>
      </c>
      <c r="H35" s="17"/>
      <c r="I35" s="17"/>
      <c r="K35" s="49">
        <f t="shared" si="9"/>
        <v>76073.743882965879</v>
      </c>
      <c r="L35" s="19">
        <f t="shared" si="5"/>
        <v>0</v>
      </c>
      <c r="M35" s="49">
        <f t="shared" si="10"/>
        <v>76073.743882965879</v>
      </c>
      <c r="N35" s="19">
        <f t="shared" si="6"/>
        <v>0</v>
      </c>
      <c r="O35" s="49">
        <f t="shared" si="11"/>
        <v>76073.743882965879</v>
      </c>
      <c r="P35" s="17"/>
      <c r="Q35" s="13">
        <f>'Random Decades'!Q35</f>
        <v>-7.0947825119590524E-2</v>
      </c>
      <c r="R35" s="19">
        <f t="shared" si="7"/>
        <v>421771.1178597071</v>
      </c>
      <c r="S35" s="49">
        <f t="shared" si="8"/>
        <v>421771.1178597071</v>
      </c>
      <c r="T35" s="50">
        <f t="shared" si="12"/>
        <v>0.14484186486036574</v>
      </c>
      <c r="V35" s="91"/>
      <c r="W35" s="92"/>
      <c r="Y35" s="56">
        <f t="shared" ca="1" si="15"/>
        <v>-7.8822788183298839E-2</v>
      </c>
      <c r="Z35" s="56">
        <f t="shared" ca="1" si="13"/>
        <v>0.21497524752475261</v>
      </c>
      <c r="AA35" s="56">
        <f t="shared" ca="1" si="16"/>
        <v>-6.0743763331169154E-3</v>
      </c>
      <c r="AB35" s="56">
        <f t="shared" ca="1" si="22"/>
        <v>8.4323922734026668E-2</v>
      </c>
      <c r="AD35" s="13"/>
      <c r="AE35">
        <f t="shared" si="3"/>
        <v>1933</v>
      </c>
      <c r="AF35" s="13">
        <v>0.66777963272120222</v>
      </c>
      <c r="AG35" s="76">
        <f t="shared" si="2"/>
        <v>1.9507908611599312</v>
      </c>
      <c r="AH35" s="13">
        <f>POWER(AG$120/AG34,1/ROWS(AG34:AG$119))-1</f>
        <v>7.1818879630531018E-2</v>
      </c>
    </row>
    <row r="36" spans="1:34" x14ac:dyDescent="0.45">
      <c r="A36" s="8">
        <f t="shared" ref="A36:B51" si="23">A35+1</f>
        <v>88</v>
      </c>
      <c r="B36" s="8">
        <f t="shared" si="23"/>
        <v>2052</v>
      </c>
      <c r="C36" s="8"/>
      <c r="D36" s="14">
        <f t="shared" si="21"/>
        <v>128209.55834951864</v>
      </c>
      <c r="E36" s="17">
        <f t="shared" si="19"/>
        <v>49853.602150063773</v>
      </c>
      <c r="F36" s="17">
        <f t="shared" si="4"/>
        <v>78355.956199454871</v>
      </c>
      <c r="H36" s="17"/>
      <c r="I36" s="17"/>
      <c r="K36" s="49">
        <f t="shared" si="9"/>
        <v>78355.956199454871</v>
      </c>
      <c r="L36" s="19">
        <f t="shared" si="5"/>
        <v>0</v>
      </c>
      <c r="M36" s="49">
        <f t="shared" si="10"/>
        <v>78355.956199454871</v>
      </c>
      <c r="N36" s="19">
        <f t="shared" si="6"/>
        <v>0</v>
      </c>
      <c r="O36" s="49">
        <f t="shared" si="11"/>
        <v>78355.956199454871</v>
      </c>
      <c r="P36" s="17"/>
      <c r="Q36" s="13">
        <f>'Random Decades'!Q36</f>
        <v>-0.16762660280397157</v>
      </c>
      <c r="R36" s="19">
        <f t="shared" si="7"/>
        <v>289283.79637637001</v>
      </c>
      <c r="S36" s="49">
        <f t="shared" si="8"/>
        <v>289283.79637637001</v>
      </c>
      <c r="T36" s="50">
        <f t="shared" si="12"/>
        <v>0.18577838282781198</v>
      </c>
      <c r="V36" s="91"/>
      <c r="W36" s="92"/>
      <c r="Y36" s="56">
        <f t="shared" ca="1" si="15"/>
        <v>7.2926516298975508E-2</v>
      </c>
      <c r="Z36" s="56">
        <f t="shared" ca="1" si="13"/>
        <v>-2.6993990017316949E-2</v>
      </c>
      <c r="AA36" s="56">
        <f t="shared" ca="1" si="16"/>
        <v>0.19599999999999995</v>
      </c>
      <c r="AB36" s="56">
        <f t="shared" ca="1" si="22"/>
        <v>-3.7684138403562883E-2</v>
      </c>
      <c r="AD36" s="13"/>
      <c r="AE36">
        <f t="shared" si="3"/>
        <v>1934</v>
      </c>
      <c r="AF36" s="13">
        <v>4.1041041041040893E-2</v>
      </c>
      <c r="AG36" s="76">
        <f t="shared" si="2"/>
        <v>2.0308533489552834</v>
      </c>
      <c r="AH36" s="13">
        <f>POWER(AG$120/AG35,1/ROWS(AG35:AG$119))-1</f>
        <v>6.625818024767649E-2</v>
      </c>
    </row>
    <row r="37" spans="1:34" x14ac:dyDescent="0.45">
      <c r="A37" s="8">
        <f t="shared" si="23"/>
        <v>89</v>
      </c>
      <c r="B37" s="8">
        <f t="shared" si="23"/>
        <v>2053</v>
      </c>
      <c r="C37" s="8"/>
      <c r="D37" s="14">
        <f t="shared" si="21"/>
        <v>132055.8451000042</v>
      </c>
      <c r="E37" s="17">
        <f t="shared" si="19"/>
        <v>51349.21021456569</v>
      </c>
      <c r="F37" s="17">
        <f t="shared" si="4"/>
        <v>80706.634885438514</v>
      </c>
      <c r="H37" s="17"/>
      <c r="I37" s="17"/>
      <c r="K37" s="49">
        <f t="shared" si="9"/>
        <v>80706.634885438514</v>
      </c>
      <c r="L37" s="19">
        <f t="shared" si="5"/>
        <v>0</v>
      </c>
      <c r="M37" s="49">
        <f t="shared" si="10"/>
        <v>80706.634885438514</v>
      </c>
      <c r="N37" s="19">
        <f t="shared" si="6"/>
        <v>0</v>
      </c>
      <c r="O37" s="49">
        <f t="shared" si="11"/>
        <v>80706.634885438514</v>
      </c>
      <c r="P37" s="17"/>
      <c r="Q37" s="13">
        <f>'Random Decades'!Q37</f>
        <v>0.25322029387541778</v>
      </c>
      <c r="R37" s="19">
        <f t="shared" si="7"/>
        <v>263478.90323427494</v>
      </c>
      <c r="S37" s="49">
        <f t="shared" si="8"/>
        <v>263478.90323427494</v>
      </c>
      <c r="T37" s="50">
        <f t="shared" si="12"/>
        <v>0.27898774800520071</v>
      </c>
      <c r="V37" s="91"/>
      <c r="W37" s="92"/>
      <c r="Y37" s="56">
        <f t="shared" ca="1" si="15"/>
        <v>-8.8978912982612623E-2</v>
      </c>
      <c r="Z37" s="56">
        <f t="shared" ca="1" si="13"/>
        <v>0.26162060301507539</v>
      </c>
      <c r="AA37" s="56">
        <f t="shared" ca="1" si="16"/>
        <v>0.18704335119337556</v>
      </c>
      <c r="AB37" s="56">
        <f t="shared" ca="1" si="22"/>
        <v>0.43965824136703446</v>
      </c>
      <c r="AD37" s="13"/>
      <c r="AE37">
        <f t="shared" si="3"/>
        <v>1935</v>
      </c>
      <c r="AF37" s="13">
        <v>0.38557692307692304</v>
      </c>
      <c r="AG37" s="76">
        <f t="shared" si="2"/>
        <v>2.813903534465926</v>
      </c>
      <c r="AH37" s="13">
        <f>POWER(AG$120/AG36,1/ROWS(AG36:AG$119))-1</f>
        <v>6.656203448701703E-2</v>
      </c>
    </row>
    <row r="38" spans="1:34" s="54" customFormat="1" x14ac:dyDescent="0.45">
      <c r="A38" s="51">
        <f t="shared" si="23"/>
        <v>90</v>
      </c>
      <c r="B38" s="51">
        <f t="shared" si="23"/>
        <v>2054</v>
      </c>
      <c r="C38" s="51"/>
      <c r="D38" s="52">
        <f t="shared" si="21"/>
        <v>136017.52045300431</v>
      </c>
      <c r="E38" s="53">
        <f t="shared" si="19"/>
        <v>52889.686521002659</v>
      </c>
      <c r="F38" s="53">
        <f t="shared" si="4"/>
        <v>83127.833932001653</v>
      </c>
      <c r="H38" s="53"/>
      <c r="I38" s="53"/>
      <c r="K38" s="59">
        <f t="shared" si="9"/>
        <v>83127.833932001653</v>
      </c>
      <c r="L38" s="57">
        <f t="shared" si="5"/>
        <v>0</v>
      </c>
      <c r="M38" s="59">
        <f t="shared" si="10"/>
        <v>83127.833932001653</v>
      </c>
      <c r="N38" s="57">
        <f t="shared" si="6"/>
        <v>0</v>
      </c>
      <c r="O38" s="59">
        <f t="shared" si="11"/>
        <v>83127.833932001653</v>
      </c>
      <c r="P38" s="53"/>
      <c r="Q38" s="56">
        <f>'Random Decades'!Q38</f>
        <v>3.1481074048919533E-2</v>
      </c>
      <c r="R38" s="57">
        <f t="shared" si="7"/>
        <v>187832.22536280268</v>
      </c>
      <c r="S38" s="59">
        <f t="shared" si="8"/>
        <v>187832.22536280268</v>
      </c>
      <c r="T38" s="60">
        <f t="shared" si="12"/>
        <v>0.31550091074308023</v>
      </c>
      <c r="V38" s="91"/>
      <c r="W38" s="92"/>
      <c r="Y38" s="56">
        <f t="shared" ca="1" si="15"/>
        <v>3.4831087418360954E-2</v>
      </c>
      <c r="Z38" s="56">
        <f t="shared" ca="1" si="13"/>
        <v>0.29997510580034836</v>
      </c>
      <c r="AA38" s="56">
        <f t="shared" ca="1" si="16"/>
        <v>3.1481074048919533E-2</v>
      </c>
      <c r="AB38" s="56">
        <f t="shared" ca="1" si="22"/>
        <v>0.20771513353115734</v>
      </c>
      <c r="AC38" s="9"/>
      <c r="AD38" s="13"/>
      <c r="AE38">
        <f t="shared" si="3"/>
        <v>1936</v>
      </c>
      <c r="AF38" s="13">
        <v>0.24843858431644694</v>
      </c>
      <c r="AG38" s="76">
        <f t="shared" si="2"/>
        <v>3.512985744971687</v>
      </c>
      <c r="AH38" s="13">
        <f>POWER(AG$120/AG37,1/ROWS(AG37:AG$119))-1</f>
        <v>6.320475270400383E-2</v>
      </c>
    </row>
    <row r="39" spans="1:34" x14ac:dyDescent="0.45">
      <c r="A39" s="8">
        <f t="shared" si="23"/>
        <v>91</v>
      </c>
      <c r="B39" s="8">
        <f t="shared" si="23"/>
        <v>2055</v>
      </c>
      <c r="C39" s="8"/>
      <c r="D39" s="14">
        <f t="shared" si="21"/>
        <v>140098.04606659446</v>
      </c>
      <c r="E39" s="17">
        <f t="shared" si="19"/>
        <v>54476.377116632742</v>
      </c>
      <c r="F39" s="17">
        <f t="shared" si="4"/>
        <v>85621.668949961721</v>
      </c>
      <c r="H39" s="17"/>
      <c r="I39" s="17"/>
      <c r="K39" s="49">
        <f t="shared" si="9"/>
        <v>85621.668949961721</v>
      </c>
      <c r="L39" s="19">
        <f t="shared" si="5"/>
        <v>0</v>
      </c>
      <c r="M39" s="49">
        <f t="shared" si="10"/>
        <v>85621.668949961721</v>
      </c>
      <c r="N39" s="19">
        <f t="shared" si="6"/>
        <v>0</v>
      </c>
      <c r="O39" s="49">
        <f t="shared" si="11"/>
        <v>85621.668949961721</v>
      </c>
      <c r="P39" s="17"/>
      <c r="Q39" s="13">
        <f>'Random Decades'!Q39</f>
        <v>-6.0743763331169154E-3</v>
      </c>
      <c r="R39" s="19">
        <f t="shared" si="7"/>
        <v>102611.79659210051</v>
      </c>
      <c r="S39" s="49">
        <f t="shared" si="8"/>
        <v>102611.79659210051</v>
      </c>
      <c r="T39" s="50">
        <f t="shared" si="12"/>
        <v>0.4558412103385418</v>
      </c>
      <c r="V39" s="91"/>
      <c r="W39" s="92"/>
      <c r="Y39" s="56">
        <f t="shared" ca="1" si="15"/>
        <v>3.9917631617133057E-3</v>
      </c>
      <c r="Z39" s="56">
        <f t="shared" ca="1" si="13"/>
        <v>3.4469551895823791E-3</v>
      </c>
      <c r="AA39" s="56">
        <f t="shared" ca="1" si="16"/>
        <v>0.10891202379590426</v>
      </c>
      <c r="AB39" s="56">
        <f t="shared" ca="1" si="22"/>
        <v>2.2727272727272707E-2</v>
      </c>
      <c r="AD39" s="13"/>
      <c r="AE39">
        <f t="shared" si="3"/>
        <v>1937</v>
      </c>
      <c r="AF39" s="13">
        <v>-0.32795997776542518</v>
      </c>
      <c r="AG39" s="76">
        <f t="shared" si="2"/>
        <v>2.3608670181605169</v>
      </c>
      <c r="AH39" s="13">
        <f>POWER(AG$120/AG38,1/ROWS(AG38:AG$119))-1</f>
        <v>6.1124388264256924E-2</v>
      </c>
    </row>
    <row r="40" spans="1:34" x14ac:dyDescent="0.45">
      <c r="A40" s="8">
        <f t="shared" si="23"/>
        <v>92</v>
      </c>
      <c r="B40" s="8">
        <f t="shared" si="23"/>
        <v>2056</v>
      </c>
      <c r="C40" s="8"/>
      <c r="D40" s="14">
        <f t="shared" si="21"/>
        <v>144300.98744859229</v>
      </c>
      <c r="E40" s="17">
        <f t="shared" si="19"/>
        <v>56110.668430131729</v>
      </c>
      <c r="F40" s="17">
        <f t="shared" si="4"/>
        <v>88190.319018460563</v>
      </c>
      <c r="H40" s="17"/>
      <c r="I40" s="17"/>
      <c r="K40" s="49">
        <f t="shared" si="9"/>
        <v>88190.319018460563</v>
      </c>
      <c r="L40" s="19">
        <f t="shared" si="5"/>
        <v>0</v>
      </c>
      <c r="M40" s="49">
        <f t="shared" si="10"/>
        <v>88190.319018460563</v>
      </c>
      <c r="N40" s="19">
        <f t="shared" si="6"/>
        <v>0</v>
      </c>
      <c r="O40" s="49">
        <f t="shared" si="11"/>
        <v>88190.319018460563</v>
      </c>
      <c r="P40" s="17"/>
      <c r="Q40" s="13">
        <f>'Random Decades'!Q40</f>
        <v>0.16288313505948215</v>
      </c>
      <c r="R40" s="19">
        <f t="shared" si="7"/>
        <v>16914.707828760835</v>
      </c>
      <c r="S40" s="49">
        <f t="shared" si="8"/>
        <v>16914.707828760835</v>
      </c>
      <c r="T40" s="50">
        <f t="shared" si="12"/>
        <v>0.85945594899806899</v>
      </c>
      <c r="V40" s="91"/>
      <c r="W40" s="92"/>
      <c r="Y40" s="56">
        <f t="shared" ca="1" si="15"/>
        <v>3.9399845974615919E-2</v>
      </c>
      <c r="Z40" s="56">
        <f t="shared" ca="1" si="13"/>
        <v>0.2767175572519085</v>
      </c>
      <c r="AA40" s="56">
        <f t="shared" ca="1" si="16"/>
        <v>0.16098276494316099</v>
      </c>
      <c r="AB40" s="56">
        <f t="shared" ca="1" si="22"/>
        <v>-0.12772772772772778</v>
      </c>
      <c r="AD40" s="13"/>
      <c r="AE40">
        <f t="shared" si="3"/>
        <v>1938</v>
      </c>
      <c r="AF40" s="13">
        <v>0.2803970223325063</v>
      </c>
      <c r="AG40" s="76">
        <f t="shared" si="2"/>
        <v>3.0228471001757491</v>
      </c>
      <c r="AH40" s="13">
        <f>POWER(AG$120/AG39,1/ROWS(AG39:AG$119))-1</f>
        <v>6.712506988426048E-2</v>
      </c>
    </row>
    <row r="41" spans="1:34" x14ac:dyDescent="0.45">
      <c r="A41" s="8">
        <f t="shared" si="23"/>
        <v>93</v>
      </c>
      <c r="B41" s="8">
        <f t="shared" si="23"/>
        <v>2057</v>
      </c>
      <c r="C41" s="8"/>
      <c r="D41" s="14">
        <f t="shared" si="21"/>
        <v>148630.01707205008</v>
      </c>
      <c r="E41" s="17">
        <f t="shared" si="19"/>
        <v>57793.988483035682</v>
      </c>
      <c r="F41" s="17">
        <f t="shared" si="4"/>
        <v>90836.0285890144</v>
      </c>
      <c r="H41" s="17"/>
      <c r="I41" s="17"/>
      <c r="K41" s="49">
        <f t="shared" si="9"/>
        <v>16914.707828760835</v>
      </c>
      <c r="L41" s="19">
        <f t="shared" si="5"/>
        <v>0</v>
      </c>
      <c r="M41" s="49">
        <f t="shared" si="10"/>
        <v>16914.707828760835</v>
      </c>
      <c r="N41" s="19">
        <f t="shared" si="6"/>
        <v>0</v>
      </c>
      <c r="O41" s="49">
        <f t="shared" si="11"/>
        <v>16914.707828760835</v>
      </c>
      <c r="P41" s="17"/>
      <c r="Q41" s="13">
        <f>'Random Decades'!Q41</f>
        <v>6.4317350279221808E-2</v>
      </c>
      <c r="R41" s="19">
        <f t="shared" si="7"/>
        <v>0</v>
      </c>
      <c r="S41" s="49">
        <f t="shared" si="8"/>
        <v>0</v>
      </c>
      <c r="T41" s="50">
        <f t="shared" si="12"/>
        <v>1</v>
      </c>
      <c r="V41" s="91"/>
      <c r="W41" s="92"/>
      <c r="Y41" s="56">
        <f t="shared" ca="1" si="15"/>
        <v>-6.7565639679709674E-3</v>
      </c>
      <c r="Z41" s="56">
        <f t="shared" ca="1" si="13"/>
        <v>0.49476831091180884</v>
      </c>
      <c r="AA41" s="56">
        <f t="shared" ca="1" si="16"/>
        <v>-4.3404038936510236E-2</v>
      </c>
      <c r="AB41" s="56">
        <f t="shared" ca="1" si="22"/>
        <v>0.33968326830387885</v>
      </c>
      <c r="AD41" s="13"/>
      <c r="AE41">
        <f t="shared" si="3"/>
        <v>1939</v>
      </c>
      <c r="AF41" s="13">
        <v>-2.9715762273901936E-2</v>
      </c>
      <c r="AG41" s="76">
        <f t="shared" si="2"/>
        <v>2.9330208943565728</v>
      </c>
      <c r="AH41" s="13">
        <f>POWER(AG$120/AG40,1/ROWS(AG40:AG$119))-1</f>
        <v>6.4697431123723392E-2</v>
      </c>
    </row>
    <row r="42" spans="1:34" x14ac:dyDescent="0.45">
      <c r="A42" s="8">
        <f t="shared" si="23"/>
        <v>94</v>
      </c>
      <c r="B42" s="8">
        <f t="shared" si="23"/>
        <v>2058</v>
      </c>
      <c r="C42" s="8"/>
      <c r="D42" s="14">
        <f t="shared" si="21"/>
        <v>153088.91758421159</v>
      </c>
      <c r="E42" s="17">
        <f t="shared" si="19"/>
        <v>59527.808137526757</v>
      </c>
      <c r="F42" s="17">
        <f t="shared" si="4"/>
        <v>93561.10944668483</v>
      </c>
      <c r="H42" s="17"/>
      <c r="I42" s="17"/>
      <c r="K42" s="49">
        <f t="shared" si="9"/>
        <v>0</v>
      </c>
      <c r="L42" s="19">
        <f t="shared" si="5"/>
        <v>0</v>
      </c>
      <c r="M42" s="49">
        <f t="shared" si="10"/>
        <v>0</v>
      </c>
      <c r="N42" s="19">
        <f t="shared" si="6"/>
        <v>0</v>
      </c>
      <c r="O42" s="49">
        <f t="shared" si="11"/>
        <v>0</v>
      </c>
      <c r="P42" s="17"/>
      <c r="Q42" s="13">
        <f>'Random Decades'!Q42</f>
        <v>-0.33836997165430316</v>
      </c>
      <c r="R42" s="19">
        <f t="shared" si="7"/>
        <v>0</v>
      </c>
      <c r="S42" s="49">
        <f t="shared" si="8"/>
        <v>0</v>
      </c>
      <c r="T42" s="50">
        <f t="shared" si="12"/>
        <v>0</v>
      </c>
      <c r="V42" s="91"/>
      <c r="W42" s="92"/>
      <c r="Y42" s="56">
        <f t="shared" ca="1" si="15"/>
        <v>-9.3914266160815385E-2</v>
      </c>
      <c r="Z42" s="56">
        <f t="shared" ca="1" si="13"/>
        <v>-0.17166666666666663</v>
      </c>
      <c r="AA42" s="56">
        <f t="shared" ca="1" si="16"/>
        <v>6.4317350279221808E-2</v>
      </c>
      <c r="AB42" s="56">
        <f t="shared" ca="1" si="22"/>
        <v>0.1639540860030837</v>
      </c>
      <c r="AD42" s="13"/>
      <c r="AE42">
        <f t="shared" si="3"/>
        <v>1940</v>
      </c>
      <c r="AF42" s="13">
        <v>-0.12716378162450059</v>
      </c>
      <c r="AG42" s="76">
        <f t="shared" si="2"/>
        <v>2.5600468658465161</v>
      </c>
      <c r="AH42" s="13">
        <f>POWER(AG$120/AG41,1/ROWS(AG41:AG$119))-1</f>
        <v>6.594961600328797E-2</v>
      </c>
    </row>
    <row r="43" spans="1:34" s="54" customFormat="1" x14ac:dyDescent="0.45">
      <c r="A43" s="62">
        <f t="shared" si="23"/>
        <v>95</v>
      </c>
      <c r="B43" s="62">
        <f t="shared" si="23"/>
        <v>2059</v>
      </c>
      <c r="C43" s="62"/>
      <c r="D43" s="63">
        <f t="shared" si="21"/>
        <v>157681.58511173795</v>
      </c>
      <c r="E43" s="64">
        <f t="shared" si="19"/>
        <v>61313.642381652564</v>
      </c>
      <c r="F43" s="64">
        <f t="shared" si="4"/>
        <v>96367.942730085386</v>
      </c>
      <c r="G43" s="65"/>
      <c r="H43" s="64"/>
      <c r="I43" s="64"/>
      <c r="J43" s="65"/>
      <c r="K43" s="66">
        <f t="shared" si="9"/>
        <v>0</v>
      </c>
      <c r="L43" s="67">
        <f t="shared" si="5"/>
        <v>0</v>
      </c>
      <c r="M43" s="66">
        <f t="shared" si="10"/>
        <v>0</v>
      </c>
      <c r="N43" s="67">
        <f t="shared" si="6"/>
        <v>0</v>
      </c>
      <c r="O43" s="66">
        <f t="shared" si="11"/>
        <v>0</v>
      </c>
      <c r="P43" s="64"/>
      <c r="Q43" s="68">
        <f>'Random Decades'!Q43</f>
        <v>-0.10805635344002185</v>
      </c>
      <c r="R43" s="67">
        <f t="shared" si="7"/>
        <v>0</v>
      </c>
      <c r="S43" s="66">
        <f t="shared" si="8"/>
        <v>0</v>
      </c>
      <c r="T43" s="69">
        <f t="shared" si="12"/>
        <v>0</v>
      </c>
      <c r="U43" s="65"/>
      <c r="V43" s="91"/>
      <c r="W43" s="92"/>
      <c r="Y43" s="56">
        <f t="shared" ca="1" si="15"/>
        <v>0.14145441603644121</v>
      </c>
      <c r="Z43" s="56">
        <f t="shared" ca="1" si="13"/>
        <v>-0.33762575452716304</v>
      </c>
      <c r="AA43" s="56">
        <f t="shared" ca="1" si="16"/>
        <v>-0.18941504178272972</v>
      </c>
      <c r="AB43" s="56">
        <f t="shared" ca="1" si="22"/>
        <v>-9.346482190167793E-2</v>
      </c>
      <c r="AC43" s="9"/>
      <c r="AD43" s="13"/>
      <c r="AE43">
        <f t="shared" si="3"/>
        <v>1941</v>
      </c>
      <c r="AF43" s="13">
        <v>-0.15331807780320361</v>
      </c>
      <c r="AG43" s="76">
        <f t="shared" si="2"/>
        <v>2.1675454012888125</v>
      </c>
      <c r="AH43" s="13">
        <f>POWER(AG$120/AG42,1/ROWS(AG42:AG$119))-1</f>
        <v>6.8684592811450562E-2</v>
      </c>
    </row>
    <row r="44" spans="1:34" x14ac:dyDescent="0.45">
      <c r="A44" s="8">
        <f t="shared" si="23"/>
        <v>96</v>
      </c>
      <c r="B44" s="8">
        <f t="shared" si="23"/>
        <v>2060</v>
      </c>
      <c r="C44" s="8"/>
      <c r="D44" s="14">
        <f t="shared" si="21"/>
        <v>162412.03266509008</v>
      </c>
      <c r="E44" s="17">
        <f t="shared" si="19"/>
        <v>63153.051653102142</v>
      </c>
      <c r="F44" s="17">
        <f t="shared" si="4"/>
        <v>99258.98101198794</v>
      </c>
      <c r="H44" s="17"/>
      <c r="I44" s="17"/>
      <c r="K44" s="49">
        <f t="shared" si="9"/>
        <v>0</v>
      </c>
      <c r="L44" s="19">
        <f t="shared" si="5"/>
        <v>0</v>
      </c>
      <c r="M44" s="49">
        <f t="shared" si="10"/>
        <v>0</v>
      </c>
      <c r="N44" s="19">
        <f t="shared" si="6"/>
        <v>0</v>
      </c>
      <c r="O44" s="49">
        <f t="shared" si="11"/>
        <v>0</v>
      </c>
      <c r="P44" s="17"/>
      <c r="Q44" s="13">
        <f>'Random Decades'!Q44</f>
        <v>0.17006594080662474</v>
      </c>
      <c r="R44" s="19">
        <f t="shared" si="7"/>
        <v>0</v>
      </c>
      <c r="S44" s="49">
        <f t="shared" si="8"/>
        <v>0</v>
      </c>
      <c r="T44" s="50">
        <f t="shared" si="12"/>
        <v>0</v>
      </c>
      <c r="V44" s="91"/>
      <c r="W44" s="92"/>
      <c r="Y44" s="56">
        <f t="shared" ca="1" si="15"/>
        <v>-2.0418521205259801E-2</v>
      </c>
      <c r="Z44" s="56">
        <f t="shared" ca="1" si="13"/>
        <v>-0.52673147023086264</v>
      </c>
      <c r="AA44" s="56">
        <f t="shared" ca="1" si="16"/>
        <v>0.15196639938907985</v>
      </c>
      <c r="AB44" s="56">
        <f t="shared" ref="AB44:AB53" ca="1" si="24">OFFSET($AF$2,$AC$44+ROW($A1)-1901,0,1,1)</f>
        <v>8.4323922734026668E-2</v>
      </c>
      <c r="AC44" s="9">
        <f ca="1">RANDBETWEEN(1945, 2009)</f>
        <v>1952</v>
      </c>
      <c r="AD44" s="13"/>
      <c r="AE44">
        <f t="shared" si="3"/>
        <v>1942</v>
      </c>
      <c r="AF44" s="13">
        <v>7.5675675675675791E-2</v>
      </c>
      <c r="AG44" s="76">
        <f t="shared" si="2"/>
        <v>2.3315758640890474</v>
      </c>
      <c r="AH44" s="13">
        <f>POWER(AG$120/AG43,1/ROWS(AG43:AG$119))-1</f>
        <v>7.1921335644020479E-2</v>
      </c>
    </row>
    <row r="45" spans="1:34" x14ac:dyDescent="0.45">
      <c r="A45" s="8">
        <f t="shared" si="23"/>
        <v>97</v>
      </c>
      <c r="B45" s="8">
        <f t="shared" si="23"/>
        <v>2061</v>
      </c>
      <c r="C45" s="8"/>
      <c r="D45" s="14">
        <f t="shared" si="21"/>
        <v>167284.39364504279</v>
      </c>
      <c r="E45" s="17">
        <f t="shared" si="19"/>
        <v>65047.64320269521</v>
      </c>
      <c r="F45" s="17">
        <f t="shared" si="4"/>
        <v>102236.75044234758</v>
      </c>
      <c r="H45" s="17"/>
      <c r="I45" s="17"/>
      <c r="K45" s="49">
        <f t="shared" si="9"/>
        <v>0</v>
      </c>
      <c r="L45" s="19">
        <f t="shared" si="5"/>
        <v>0</v>
      </c>
      <c r="M45" s="49">
        <f t="shared" si="10"/>
        <v>0</v>
      </c>
      <c r="N45" s="19">
        <f t="shared" si="6"/>
        <v>0</v>
      </c>
      <c r="O45" s="49">
        <f t="shared" si="11"/>
        <v>0</v>
      </c>
      <c r="P45" s="17"/>
      <c r="Q45" s="13">
        <f>'Random Decades'!Q45</f>
        <v>0.14560943643512458</v>
      </c>
      <c r="R45" s="19">
        <f t="shared" si="7"/>
        <v>0</v>
      </c>
      <c r="S45" s="49">
        <f t="shared" si="8"/>
        <v>0</v>
      </c>
      <c r="T45" s="50">
        <f t="shared" si="12"/>
        <v>0</v>
      </c>
      <c r="V45" s="91"/>
      <c r="W45" s="92"/>
      <c r="Y45" s="56">
        <f t="shared" ca="1" si="15"/>
        <v>6.3559949541216493E-2</v>
      </c>
      <c r="Z45" s="56">
        <f t="shared" ca="1" si="13"/>
        <v>-0.23106546854942245</v>
      </c>
      <c r="AA45" s="56">
        <f t="shared" ca="1" si="16"/>
        <v>0.12859560067681874</v>
      </c>
      <c r="AB45" s="56">
        <f t="shared" ca="1" si="24"/>
        <v>-3.7684138403562883E-2</v>
      </c>
      <c r="AD45" s="13"/>
      <c r="AE45">
        <f t="shared" si="3"/>
        <v>1943</v>
      </c>
      <c r="AF45" s="13">
        <v>0.13819095477386933</v>
      </c>
      <c r="AG45" s="76">
        <f t="shared" si="2"/>
        <v>2.6537785588752221</v>
      </c>
      <c r="AH45" s="13">
        <f>POWER(AG$120/AG44,1/ROWS(AG44:AG$119))-1</f>
        <v>7.1872023874778534E-2</v>
      </c>
    </row>
    <row r="46" spans="1:34" x14ac:dyDescent="0.45">
      <c r="A46" s="8">
        <f t="shared" si="23"/>
        <v>98</v>
      </c>
      <c r="B46" s="8">
        <f t="shared" si="23"/>
        <v>2062</v>
      </c>
      <c r="C46" s="8"/>
      <c r="D46" s="14">
        <f t="shared" si="21"/>
        <v>172302.92545439408</v>
      </c>
      <c r="E46" s="17">
        <f t="shared" si="19"/>
        <v>66999.072498776062</v>
      </c>
      <c r="F46" s="17">
        <f t="shared" si="4"/>
        <v>105303.85295561801</v>
      </c>
      <c r="H46" s="17"/>
      <c r="I46" s="17"/>
      <c r="K46" s="49">
        <f t="shared" si="9"/>
        <v>0</v>
      </c>
      <c r="L46" s="19">
        <f t="shared" si="5"/>
        <v>0</v>
      </c>
      <c r="M46" s="49">
        <f t="shared" si="10"/>
        <v>0</v>
      </c>
      <c r="N46" s="19">
        <f t="shared" si="6"/>
        <v>0</v>
      </c>
      <c r="O46" s="49">
        <f t="shared" si="11"/>
        <v>0</v>
      </c>
      <c r="P46" s="17"/>
      <c r="Q46" s="13">
        <f>'Random Decades'!Q46</f>
        <v>0.10891202379590426</v>
      </c>
      <c r="R46" s="19">
        <f t="shared" si="7"/>
        <v>0</v>
      </c>
      <c r="S46" s="49">
        <f t="shared" si="8"/>
        <v>0</v>
      </c>
      <c r="T46" s="50">
        <f t="shared" si="12"/>
        <v>0</v>
      </c>
      <c r="V46" s="91"/>
      <c r="W46" s="92"/>
      <c r="Y46" s="56">
        <f t="shared" ca="1" si="15"/>
        <v>-4.5009194765241569E-3</v>
      </c>
      <c r="Z46" s="56">
        <f t="shared" ref="Z46:Z77" ca="1" si="25">OFFSET($AF$2,$Z$13+ROW($A33)-1901,0,1,1)</f>
        <v>0.66777963272120222</v>
      </c>
      <c r="AA46" s="56">
        <f t="shared" ca="1" si="16"/>
        <v>0.25221643758032553</v>
      </c>
      <c r="AB46" s="56">
        <f t="shared" ca="1" si="24"/>
        <v>0.43965824136703446</v>
      </c>
      <c r="AD46" s="13"/>
      <c r="AE46">
        <f t="shared" si="3"/>
        <v>1944</v>
      </c>
      <c r="AF46" s="13">
        <v>0.12067696835908759</v>
      </c>
      <c r="AG46" s="76">
        <f t="shared" si="2"/>
        <v>2.9740285100566322</v>
      </c>
      <c r="AH46" s="13">
        <f>POWER(AG$120/AG45,1/ROWS(AG45:AG$119))-1</f>
        <v>7.1014391556581069E-2</v>
      </c>
    </row>
    <row r="47" spans="1:34" x14ac:dyDescent="0.45">
      <c r="A47" s="8">
        <f t="shared" si="23"/>
        <v>99</v>
      </c>
      <c r="B47" s="8">
        <f t="shared" si="23"/>
        <v>2063</v>
      </c>
      <c r="C47" s="8"/>
      <c r="D47" s="14">
        <f t="shared" si="21"/>
        <v>177472.01321802591</v>
      </c>
      <c r="E47" s="17">
        <f t="shared" si="19"/>
        <v>69009.04467373935</v>
      </c>
      <c r="F47" s="17">
        <f t="shared" si="4"/>
        <v>108462.96854428656</v>
      </c>
      <c r="H47" s="17"/>
      <c r="I47" s="17"/>
      <c r="K47" s="49">
        <f t="shared" si="9"/>
        <v>0</v>
      </c>
      <c r="L47" s="19">
        <f t="shared" si="5"/>
        <v>0</v>
      </c>
      <c r="M47" s="49">
        <f t="shared" si="10"/>
        <v>0</v>
      </c>
      <c r="N47" s="19">
        <f t="shared" si="6"/>
        <v>0</v>
      </c>
      <c r="O47" s="49">
        <f t="shared" si="11"/>
        <v>0</v>
      </c>
      <c r="P47" s="17"/>
      <c r="Q47" s="13">
        <f>'Random Decades'!Q47</f>
        <v>-0.18941504178272972</v>
      </c>
      <c r="R47" s="19">
        <f t="shared" si="7"/>
        <v>0</v>
      </c>
      <c r="S47" s="49">
        <f t="shared" si="8"/>
        <v>0</v>
      </c>
      <c r="T47" s="50">
        <f t="shared" si="12"/>
        <v>0</v>
      </c>
      <c r="V47" s="91"/>
      <c r="W47" s="92"/>
      <c r="Y47" s="56">
        <f t="shared" ca="1" si="15"/>
        <v>6.1085193209855108E-2</v>
      </c>
      <c r="Z47" s="56">
        <f t="shared" ca="1" si="25"/>
        <v>4.1041041041040893E-2</v>
      </c>
      <c r="AA47" s="56">
        <f t="shared" ca="1" si="16"/>
        <v>7.5190659638310731E-2</v>
      </c>
      <c r="AB47" s="56">
        <f t="shared" ca="1" si="24"/>
        <v>0.20771513353115734</v>
      </c>
      <c r="AD47" s="13"/>
      <c r="AE47">
        <f t="shared" si="3"/>
        <v>1945</v>
      </c>
      <c r="AF47" s="13">
        <v>0.26657912015758356</v>
      </c>
      <c r="AG47" s="76">
        <f t="shared" si="2"/>
        <v>3.7668424135910983</v>
      </c>
      <c r="AH47" s="13">
        <f>POWER(AG$120/AG46,1/ROWS(AG46:AG$119))-1</f>
        <v>7.0358571367471034E-2</v>
      </c>
    </row>
    <row r="48" spans="1:34" x14ac:dyDescent="0.45">
      <c r="A48" s="8">
        <f t="shared" si="23"/>
        <v>100</v>
      </c>
      <c r="B48" s="8">
        <f t="shared" si="23"/>
        <v>2064</v>
      </c>
      <c r="C48" s="8"/>
      <c r="D48" s="14">
        <f t="shared" si="21"/>
        <v>182796.17361456668</v>
      </c>
      <c r="E48" s="17">
        <f t="shared" si="19"/>
        <v>71079.316013951538</v>
      </c>
      <c r="F48" s="17">
        <f t="shared" si="4"/>
        <v>111716.85760061514</v>
      </c>
      <c r="H48" s="17"/>
      <c r="I48" s="17"/>
      <c r="K48" s="49">
        <f t="shared" si="9"/>
        <v>0</v>
      </c>
      <c r="L48" s="19">
        <f t="shared" si="5"/>
        <v>0</v>
      </c>
      <c r="M48" s="49">
        <f t="shared" si="10"/>
        <v>0</v>
      </c>
      <c r="N48" s="19">
        <f t="shared" si="6"/>
        <v>0</v>
      </c>
      <c r="O48" s="49">
        <f t="shared" si="11"/>
        <v>0</v>
      </c>
      <c r="P48" s="17"/>
      <c r="Q48" s="13">
        <f>'Random Decades'!Q48</f>
        <v>0.15196639938907985</v>
      </c>
      <c r="R48" s="19">
        <f t="shared" si="7"/>
        <v>0</v>
      </c>
      <c r="S48" s="49">
        <f t="shared" si="8"/>
        <v>0</v>
      </c>
      <c r="T48" s="50">
        <f t="shared" si="12"/>
        <v>0</v>
      </c>
      <c r="V48" s="91"/>
      <c r="W48" s="92"/>
      <c r="Y48" s="56">
        <f t="shared" ca="1" si="15"/>
        <v>-7.4619025496817752E-3</v>
      </c>
      <c r="Z48" s="56">
        <f t="shared" ca="1" si="25"/>
        <v>0.38557692307692304</v>
      </c>
      <c r="AA48" s="56">
        <f t="shared" ca="1" si="16"/>
        <v>0.17006594080662474</v>
      </c>
      <c r="AB48" s="56">
        <f t="shared" ca="1" si="24"/>
        <v>2.2727272727272707E-2</v>
      </c>
      <c r="AD48" s="13"/>
      <c r="AE48">
        <f t="shared" si="3"/>
        <v>1946</v>
      </c>
      <c r="AF48" s="13">
        <v>-8.1389320891653738E-2</v>
      </c>
      <c r="AG48" s="76">
        <f t="shared" si="2"/>
        <v>3.4602616676430409</v>
      </c>
      <c r="AH48" s="13">
        <f>POWER(AG$120/AG47,1/ROWS(AG47:AG$119))-1</f>
        <v>6.78933444176546E-2</v>
      </c>
    </row>
    <row r="49" spans="1:34" x14ac:dyDescent="0.45">
      <c r="A49" s="8">
        <f t="shared" si="23"/>
        <v>101</v>
      </c>
      <c r="B49" s="8">
        <f t="shared" si="23"/>
        <v>2065</v>
      </c>
      <c r="C49" s="8"/>
      <c r="D49" s="14">
        <f t="shared" si="21"/>
        <v>188280.0588230037</v>
      </c>
      <c r="E49" s="17">
        <f t="shared" si="19"/>
        <v>73211.695494370084</v>
      </c>
      <c r="F49" s="17">
        <f t="shared" si="4"/>
        <v>115068.36332863361</v>
      </c>
      <c r="H49" s="17"/>
      <c r="I49" s="17"/>
      <c r="K49" s="49">
        <f t="shared" si="9"/>
        <v>0</v>
      </c>
      <c r="L49" s="19">
        <f t="shared" si="5"/>
        <v>0</v>
      </c>
      <c r="M49" s="49">
        <f t="shared" si="10"/>
        <v>0</v>
      </c>
      <c r="N49" s="19">
        <f t="shared" si="6"/>
        <v>0</v>
      </c>
      <c r="O49" s="49">
        <f t="shared" si="11"/>
        <v>0</v>
      </c>
      <c r="P49" s="17"/>
      <c r="Q49" s="13">
        <f>'Random Decades'!Q49</f>
        <v>4.2757706330792011E-2</v>
      </c>
      <c r="R49" s="19">
        <f t="shared" si="7"/>
        <v>0</v>
      </c>
      <c r="S49" s="49">
        <f t="shared" si="8"/>
        <v>0</v>
      </c>
      <c r="T49" s="50">
        <f t="shared" si="12"/>
        <v>0</v>
      </c>
      <c r="V49" s="91"/>
      <c r="W49" s="92"/>
      <c r="Y49" s="56">
        <f t="shared" ca="1" si="15"/>
        <v>2.3370674298453936E-3</v>
      </c>
      <c r="Z49" s="56">
        <f t="shared" ca="1" si="25"/>
        <v>0.24843858431644694</v>
      </c>
      <c r="AA49" s="56">
        <f t="shared" ca="1" si="16"/>
        <v>0.16098276494316099</v>
      </c>
      <c r="AB49" s="56">
        <f t="shared" ca="1" si="24"/>
        <v>-0.12772772772772778</v>
      </c>
      <c r="AD49" s="13"/>
      <c r="AE49">
        <f t="shared" si="3"/>
        <v>1947</v>
      </c>
      <c r="AF49" s="13">
        <v>2.257336343115135E-2</v>
      </c>
      <c r="AG49" s="76">
        <f t="shared" si="2"/>
        <v>3.5383714118336291</v>
      </c>
      <c r="AH49" s="13">
        <f>POWER(AG$120/AG48,1/ROWS(AG48:AG$119))-1</f>
        <v>7.0129072939534742E-2</v>
      </c>
    </row>
    <row r="50" spans="1:34" x14ac:dyDescent="0.45">
      <c r="A50" s="8">
        <f t="shared" si="23"/>
        <v>102</v>
      </c>
      <c r="B50" s="8">
        <f t="shared" si="23"/>
        <v>2066</v>
      </c>
      <c r="C50" s="8"/>
      <c r="D50" s="14">
        <f t="shared" si="21"/>
        <v>193928.46058769381</v>
      </c>
      <c r="E50" s="17">
        <f t="shared" si="19"/>
        <v>75408.046359201195</v>
      </c>
      <c r="F50" s="17">
        <f t="shared" si="4"/>
        <v>118520.41422849262</v>
      </c>
      <c r="H50" s="17"/>
      <c r="I50" s="17"/>
      <c r="K50" s="49">
        <f t="shared" si="9"/>
        <v>0</v>
      </c>
      <c r="L50" s="19">
        <f t="shared" si="5"/>
        <v>0</v>
      </c>
      <c r="M50" s="49">
        <f t="shared" si="10"/>
        <v>0</v>
      </c>
      <c r="N50" s="19">
        <f t="shared" si="6"/>
        <v>0</v>
      </c>
      <c r="O50" s="49">
        <f t="shared" si="11"/>
        <v>0</v>
      </c>
      <c r="P50" s="17"/>
      <c r="Q50" s="13">
        <f>'Random Decades'!Q50</f>
        <v>-0.15193897012078827</v>
      </c>
      <c r="R50" s="19">
        <f t="shared" si="7"/>
        <v>0</v>
      </c>
      <c r="S50" s="49">
        <f t="shared" si="8"/>
        <v>0</v>
      </c>
      <c r="T50" s="50">
        <f t="shared" si="12"/>
        <v>0</v>
      </c>
      <c r="V50" s="91"/>
      <c r="W50" s="92"/>
      <c r="Y50" s="56">
        <f t="shared" ca="1" si="15"/>
        <v>0.10558853733976309</v>
      </c>
      <c r="Z50" s="56">
        <f t="shared" ca="1" si="25"/>
        <v>-0.32795997776542518</v>
      </c>
      <c r="AA50" s="56">
        <f t="shared" ca="1" si="16"/>
        <v>0.22641626475195009</v>
      </c>
      <c r="AB50" s="56">
        <f t="shared" ca="1" si="24"/>
        <v>0.33968326830387885</v>
      </c>
      <c r="AD50" s="13"/>
      <c r="AE50">
        <f t="shared" si="3"/>
        <v>1948</v>
      </c>
      <c r="AF50" s="13">
        <v>-2.1523178807946852E-2</v>
      </c>
      <c r="AG50" s="76">
        <f t="shared" si="2"/>
        <v>3.4622144112478064</v>
      </c>
      <c r="AH50" s="13">
        <f>POWER(AG$120/AG49,1/ROWS(AG49:AG$119))-1</f>
        <v>7.0814429860726058E-2</v>
      </c>
    </row>
    <row r="51" spans="1:34" x14ac:dyDescent="0.45">
      <c r="A51" s="8">
        <f t="shared" si="23"/>
        <v>103</v>
      </c>
      <c r="B51" s="8">
        <f t="shared" si="23"/>
        <v>2067</v>
      </c>
      <c r="C51" s="8"/>
      <c r="D51" s="14">
        <f t="shared" si="21"/>
        <v>199746.31440532464</v>
      </c>
      <c r="E51" s="17">
        <f t="shared" si="19"/>
        <v>77670.287749977229</v>
      </c>
      <c r="F51" s="17">
        <f t="shared" si="4"/>
        <v>122076.02665534741</v>
      </c>
      <c r="H51" s="17"/>
      <c r="I51" s="17"/>
      <c r="K51" s="49">
        <f t="shared" si="9"/>
        <v>0</v>
      </c>
      <c r="L51" s="19">
        <f t="shared" si="5"/>
        <v>0</v>
      </c>
      <c r="M51" s="49">
        <f t="shared" si="10"/>
        <v>0</v>
      </c>
      <c r="N51" s="19">
        <f t="shared" si="6"/>
        <v>0</v>
      </c>
      <c r="O51" s="49">
        <f t="shared" si="11"/>
        <v>0</v>
      </c>
      <c r="P51" s="17"/>
      <c r="Q51" s="13">
        <f>'Random Decades'!Q51</f>
        <v>4.8100949525237358E-2</v>
      </c>
      <c r="R51" s="19">
        <f t="shared" si="7"/>
        <v>0</v>
      </c>
      <c r="S51" s="49">
        <f t="shared" si="8"/>
        <v>0</v>
      </c>
      <c r="T51" s="50">
        <f t="shared" si="12"/>
        <v>0</v>
      </c>
      <c r="V51" s="91"/>
      <c r="W51" s="92"/>
      <c r="Y51" s="56">
        <f t="shared" ca="1" si="15"/>
        <v>4.2219183188646627E-2</v>
      </c>
      <c r="Z51" s="56">
        <f t="shared" ca="1" si="25"/>
        <v>0.2803970223325063</v>
      </c>
      <c r="AA51" s="56">
        <f t="shared" ca="1" si="16"/>
        <v>0.13415012771857504</v>
      </c>
      <c r="AB51" s="56">
        <f t="shared" ca="1" si="24"/>
        <v>0.1639540860030837</v>
      </c>
      <c r="AD51" s="13"/>
      <c r="AE51">
        <f t="shared" si="3"/>
        <v>1949</v>
      </c>
      <c r="AF51" s="13">
        <v>0.12859560067681874</v>
      </c>
      <c r="AG51" s="76">
        <f t="shared" si="2"/>
        <v>3.9074399531341566</v>
      </c>
      <c r="AH51" s="13">
        <f>POWER(AG$120/AG50,1/ROWS(AG50:AG$119))-1</f>
        <v>7.2194798380154079E-2</v>
      </c>
    </row>
    <row r="52" spans="1:34" x14ac:dyDescent="0.45">
      <c r="A52" s="8">
        <f t="shared" ref="A52:B67" si="26">A51+1</f>
        <v>104</v>
      </c>
      <c r="B52" s="8">
        <f t="shared" si="26"/>
        <v>2068</v>
      </c>
      <c r="C52" s="8"/>
      <c r="D52" s="14">
        <f t="shared" si="21"/>
        <v>205738.70383748438</v>
      </c>
      <c r="E52" s="17">
        <f t="shared" si="19"/>
        <v>80000.396382476552</v>
      </c>
      <c r="F52" s="17">
        <f t="shared" si="4"/>
        <v>125738.30745500783</v>
      </c>
      <c r="H52" s="17"/>
      <c r="I52" s="17"/>
      <c r="K52" s="49">
        <f t="shared" si="9"/>
        <v>0</v>
      </c>
      <c r="L52" s="19">
        <f t="shared" si="5"/>
        <v>0</v>
      </c>
      <c r="M52" s="49">
        <f t="shared" si="10"/>
        <v>0</v>
      </c>
      <c r="N52" s="19">
        <f t="shared" si="6"/>
        <v>0</v>
      </c>
      <c r="O52" s="49">
        <f t="shared" si="11"/>
        <v>0</v>
      </c>
      <c r="P52" s="17"/>
      <c r="Q52" s="13">
        <f>'Random Decades'!Q52</f>
        <v>6.1151507927047488E-2</v>
      </c>
      <c r="R52" s="19">
        <f t="shared" si="7"/>
        <v>0</v>
      </c>
      <c r="S52" s="49">
        <f t="shared" si="8"/>
        <v>0</v>
      </c>
      <c r="T52" s="50">
        <f t="shared" si="12"/>
        <v>0</v>
      </c>
      <c r="V52" s="91"/>
      <c r="W52" s="92"/>
      <c r="Y52" s="56">
        <f t="shared" ca="1" si="15"/>
        <v>4.4803051916131292E-2</v>
      </c>
      <c r="Z52" s="56">
        <f t="shared" ca="1" si="25"/>
        <v>-2.9715762273901936E-2</v>
      </c>
      <c r="AA52" s="56">
        <f t="shared" ca="1" si="16"/>
        <v>0.20771513353115734</v>
      </c>
      <c r="AB52" s="56">
        <f t="shared" ca="1" si="24"/>
        <v>-9.346482190167793E-2</v>
      </c>
      <c r="AD52" s="13"/>
      <c r="AE52">
        <f t="shared" si="3"/>
        <v>1950</v>
      </c>
      <c r="AF52" s="13">
        <v>0.1764117941029486</v>
      </c>
      <c r="AG52" s="76">
        <f t="shared" si="2"/>
        <v>4.5967584456160946</v>
      </c>
      <c r="AH52" s="13">
        <f>POWER(AG$120/AG51,1/ROWS(AG51:AG$119))-1</f>
        <v>7.1398464898197567E-2</v>
      </c>
    </row>
    <row r="53" spans="1:34" x14ac:dyDescent="0.45">
      <c r="A53" s="8">
        <f t="shared" si="26"/>
        <v>105</v>
      </c>
      <c r="B53" s="8">
        <f t="shared" si="26"/>
        <v>2069</v>
      </c>
      <c r="C53" s="8"/>
      <c r="D53" s="14">
        <f t="shared" si="21"/>
        <v>211910.86495260891</v>
      </c>
      <c r="E53" s="17">
        <f t="shared" si="19"/>
        <v>82400.408273950845</v>
      </c>
      <c r="F53" s="17">
        <f t="shared" si="4"/>
        <v>129510.45667865807</v>
      </c>
      <c r="H53" s="17"/>
      <c r="I53" s="17"/>
      <c r="K53" s="49">
        <f t="shared" si="9"/>
        <v>0</v>
      </c>
      <c r="L53" s="19">
        <f t="shared" si="5"/>
        <v>0</v>
      </c>
      <c r="M53" s="49">
        <f t="shared" si="10"/>
        <v>0</v>
      </c>
      <c r="N53" s="19">
        <f t="shared" si="6"/>
        <v>0</v>
      </c>
      <c r="O53" s="49">
        <f t="shared" si="11"/>
        <v>0</v>
      </c>
      <c r="P53" s="17"/>
      <c r="Q53" s="13">
        <f>'Random Decades'!Q53</f>
        <v>0.38331710483609194</v>
      </c>
      <c r="R53" s="19">
        <f t="shared" si="7"/>
        <v>0</v>
      </c>
      <c r="S53" s="49">
        <f t="shared" si="8"/>
        <v>0</v>
      </c>
      <c r="T53" s="50">
        <f t="shared" si="12"/>
        <v>0</v>
      </c>
      <c r="V53" s="91"/>
      <c r="W53" s="92"/>
      <c r="Y53" s="56">
        <f t="shared" ca="1" si="15"/>
        <v>-9.9922472901119566E-2</v>
      </c>
      <c r="Z53" s="56">
        <f t="shared" ca="1" si="25"/>
        <v>-0.12716378162450059</v>
      </c>
      <c r="AA53" s="56">
        <f t="shared" ca="1" si="16"/>
        <v>6.1151507927047488E-2</v>
      </c>
      <c r="AB53" s="56">
        <f t="shared" ca="1" si="24"/>
        <v>0.18704335119337556</v>
      </c>
      <c r="AD53" s="13"/>
      <c r="AE53">
        <f t="shared" si="3"/>
        <v>1951</v>
      </c>
      <c r="AF53" s="13">
        <v>0.14358538657604081</v>
      </c>
      <c r="AG53" s="76">
        <f t="shared" si="2"/>
        <v>5.2567857840265617</v>
      </c>
      <c r="AH53" s="13">
        <f>POWER(AG$120/AG52,1/ROWS(AG52:AG$119))-1</f>
        <v>6.9926238557538323E-2</v>
      </c>
    </row>
    <row r="54" spans="1:34" x14ac:dyDescent="0.45">
      <c r="A54" s="8">
        <f t="shared" si="26"/>
        <v>106</v>
      </c>
      <c r="B54" s="8">
        <f t="shared" si="26"/>
        <v>2070</v>
      </c>
      <c r="C54" s="8"/>
      <c r="D54" s="14">
        <f t="shared" si="21"/>
        <v>218268.19090118719</v>
      </c>
      <c r="E54" s="17">
        <f t="shared" si="19"/>
        <v>84872.42052216937</v>
      </c>
      <c r="F54" s="17">
        <f t="shared" si="4"/>
        <v>133395.77037901781</v>
      </c>
      <c r="H54" s="17"/>
      <c r="I54" s="17"/>
      <c r="K54" s="49">
        <f t="shared" si="9"/>
        <v>0</v>
      </c>
      <c r="L54" s="19">
        <f t="shared" si="5"/>
        <v>0</v>
      </c>
      <c r="M54" s="49">
        <f t="shared" si="10"/>
        <v>0</v>
      </c>
      <c r="N54" s="19">
        <f t="shared" si="6"/>
        <v>0</v>
      </c>
      <c r="O54" s="49">
        <f t="shared" si="11"/>
        <v>0</v>
      </c>
      <c r="P54" s="17"/>
      <c r="Q54" s="13">
        <f>'Random Decades'!Q54</f>
        <v>0.17867198498357584</v>
      </c>
      <c r="R54" s="19">
        <f t="shared" si="7"/>
        <v>0</v>
      </c>
      <c r="S54" s="49">
        <f t="shared" si="8"/>
        <v>0</v>
      </c>
      <c r="T54" s="50">
        <f t="shared" si="12"/>
        <v>0</v>
      </c>
      <c r="V54" s="91"/>
      <c r="W54" s="92"/>
      <c r="Y54" s="56">
        <f t="shared" ca="1" si="15"/>
        <v>-6.2877857751888269E-2</v>
      </c>
      <c r="Z54" s="56">
        <f t="shared" ca="1" si="25"/>
        <v>-0.15331807780320361</v>
      </c>
      <c r="AA54" s="56">
        <f t="shared" ca="1" si="16"/>
        <v>-6.1780796896608758E-2</v>
      </c>
      <c r="AB54" s="56">
        <f t="shared" ref="AB54:AB63" ca="1" si="27">OFFSET($AF$2,$AC$54+ROW($A1)-1901,0,1,1)</f>
        <v>-0.12772772772772778</v>
      </c>
      <c r="AC54" s="9">
        <f ca="1">RANDBETWEEN(1945, 2009)</f>
        <v>1957</v>
      </c>
      <c r="AD54" s="13"/>
      <c r="AE54">
        <f t="shared" si="3"/>
        <v>1952</v>
      </c>
      <c r="AF54" s="13">
        <v>8.4323922734026668E-2</v>
      </c>
      <c r="AG54" s="76">
        <f t="shared" si="2"/>
        <v>5.7000585823081469</v>
      </c>
      <c r="AH54" s="13">
        <f>POWER(AG$120/AG53,1/ROWS(AG53:AG$119))-1</f>
        <v>6.8863568275894682E-2</v>
      </c>
    </row>
    <row r="55" spans="1:34" x14ac:dyDescent="0.45">
      <c r="A55" s="8">
        <f t="shared" si="26"/>
        <v>107</v>
      </c>
      <c r="B55" s="8">
        <f t="shared" si="26"/>
        <v>2071</v>
      </c>
      <c r="C55" s="8"/>
      <c r="D55" s="14">
        <f t="shared" si="21"/>
        <v>224816.2366282228</v>
      </c>
      <c r="E55" s="17">
        <f t="shared" si="19"/>
        <v>87418.593137834454</v>
      </c>
      <c r="F55" s="17">
        <f t="shared" si="4"/>
        <v>137397.64349038835</v>
      </c>
      <c r="H55" s="17"/>
      <c r="I55" s="17"/>
      <c r="K55" s="49">
        <f t="shared" si="9"/>
        <v>0</v>
      </c>
      <c r="L55" s="19">
        <f t="shared" si="5"/>
        <v>0</v>
      </c>
      <c r="M55" s="49">
        <f t="shared" si="10"/>
        <v>0</v>
      </c>
      <c r="N55" s="19">
        <f t="shared" si="6"/>
        <v>0</v>
      </c>
      <c r="O55" s="49">
        <f t="shared" si="11"/>
        <v>0</v>
      </c>
      <c r="P55" s="17"/>
      <c r="Q55" s="13">
        <f>'Random Decades'!Q55</f>
        <v>-0.17268836468597593</v>
      </c>
      <c r="R55" s="19">
        <f t="shared" si="7"/>
        <v>0</v>
      </c>
      <c r="S55" s="49">
        <f t="shared" si="8"/>
        <v>0</v>
      </c>
      <c r="T55" s="50">
        <f t="shared" si="12"/>
        <v>0</v>
      </c>
      <c r="V55" s="91"/>
      <c r="W55" s="92"/>
      <c r="Y55" s="56">
        <f t="shared" ca="1" si="15"/>
        <v>-5.1596600438369368E-2</v>
      </c>
      <c r="Z55" s="56">
        <f t="shared" ca="1" si="25"/>
        <v>7.5675675675675791E-2</v>
      </c>
      <c r="AA55" s="56">
        <f t="shared" ca="1" si="16"/>
        <v>-0.15193897012078827</v>
      </c>
      <c r="AB55" s="56">
        <f t="shared" ca="1" si="27"/>
        <v>0.33968326830387885</v>
      </c>
      <c r="AD55" s="13"/>
      <c r="AE55">
        <f t="shared" si="3"/>
        <v>1953</v>
      </c>
      <c r="AF55" s="13">
        <v>-3.7684138403562883E-2</v>
      </c>
      <c r="AG55" s="76">
        <f t="shared" si="2"/>
        <v>5.4852567857840304</v>
      </c>
      <c r="AH55" s="13">
        <f>POWER(AG$120/AG54,1/ROWS(AG54:AG$119))-1</f>
        <v>6.8631023734522678E-2</v>
      </c>
    </row>
    <row r="56" spans="1:34" x14ac:dyDescent="0.45">
      <c r="A56" s="8">
        <f t="shared" si="26"/>
        <v>108</v>
      </c>
      <c r="B56" s="8">
        <f t="shared" si="26"/>
        <v>2072</v>
      </c>
      <c r="C56" s="8"/>
      <c r="D56" s="14">
        <f t="shared" si="21"/>
        <v>231560.7237270695</v>
      </c>
      <c r="E56" s="17">
        <f t="shared" si="19"/>
        <v>90041.150931969489</v>
      </c>
      <c r="F56" s="17">
        <f t="shared" si="4"/>
        <v>141519.57279510002</v>
      </c>
      <c r="H56" s="17"/>
      <c r="I56" s="17"/>
      <c r="K56" s="49">
        <f t="shared" si="9"/>
        <v>0</v>
      </c>
      <c r="L56" s="19">
        <f t="shared" si="5"/>
        <v>0</v>
      </c>
      <c r="M56" s="49">
        <f t="shared" si="10"/>
        <v>0</v>
      </c>
      <c r="N56" s="19">
        <f t="shared" si="6"/>
        <v>0</v>
      </c>
      <c r="O56" s="49">
        <f t="shared" si="11"/>
        <v>0</v>
      </c>
      <c r="P56" s="17"/>
      <c r="Q56" s="13">
        <f>'Random Decades'!Q56</f>
        <v>-3.1520692974013498E-2</v>
      </c>
      <c r="R56" s="19">
        <f t="shared" si="7"/>
        <v>0</v>
      </c>
      <c r="S56" s="49">
        <f t="shared" si="8"/>
        <v>0</v>
      </c>
      <c r="T56" s="50">
        <f t="shared" si="12"/>
        <v>0</v>
      </c>
      <c r="V56" s="91"/>
      <c r="W56" s="92"/>
      <c r="Y56" s="56">
        <f t="shared" ca="1" si="15"/>
        <v>5.7237133619777954E-2</v>
      </c>
      <c r="Z56" s="56">
        <f t="shared" ca="1" si="25"/>
        <v>0.13819095477386933</v>
      </c>
      <c r="AA56" s="56">
        <f t="shared" ca="1" si="16"/>
        <v>0.1458099303527296</v>
      </c>
      <c r="AB56" s="56">
        <f t="shared" ca="1" si="27"/>
        <v>0.1639540860030837</v>
      </c>
      <c r="AD56" s="13"/>
      <c r="AE56">
        <f t="shared" si="3"/>
        <v>1954</v>
      </c>
      <c r="AF56" s="13">
        <v>0.43965824136703446</v>
      </c>
      <c r="AG56" s="76">
        <f t="shared" si="2"/>
        <v>7.8968951376684293</v>
      </c>
      <c r="AH56" s="13">
        <f>POWER(AG$120/AG55,1/ROWS(AG55:AG$119))-1</f>
        <v>7.0355226545988359E-2</v>
      </c>
    </row>
    <row r="57" spans="1:34" x14ac:dyDescent="0.45">
      <c r="A57" s="8">
        <f t="shared" si="26"/>
        <v>109</v>
      </c>
      <c r="B57" s="8">
        <f t="shared" si="26"/>
        <v>2073</v>
      </c>
      <c r="C57" s="8"/>
      <c r="D57" s="14">
        <f t="shared" si="21"/>
        <v>238507.54543888159</v>
      </c>
      <c r="E57" s="17">
        <f t="shared" si="19"/>
        <v>92742.38545992857</v>
      </c>
      <c r="F57" s="17">
        <f t="shared" si="4"/>
        <v>145765.15997895302</v>
      </c>
      <c r="H57" s="17"/>
      <c r="I57" s="17"/>
      <c r="K57" s="49">
        <f t="shared" si="9"/>
        <v>0</v>
      </c>
      <c r="L57" s="19">
        <f t="shared" si="5"/>
        <v>0</v>
      </c>
      <c r="M57" s="49">
        <f t="shared" si="10"/>
        <v>0</v>
      </c>
      <c r="N57" s="19">
        <f t="shared" si="6"/>
        <v>0</v>
      </c>
      <c r="O57" s="49">
        <f t="shared" si="11"/>
        <v>0</v>
      </c>
      <c r="P57" s="17"/>
      <c r="Q57" s="13">
        <f>'Random Decades'!Q57</f>
        <v>4.1863354037267042E-2</v>
      </c>
      <c r="R57" s="19">
        <f t="shared" si="7"/>
        <v>0</v>
      </c>
      <c r="S57" s="49">
        <f t="shared" si="8"/>
        <v>0</v>
      </c>
      <c r="T57" s="50">
        <f t="shared" si="12"/>
        <v>0</v>
      </c>
      <c r="V57" s="91"/>
      <c r="W57" s="92"/>
      <c r="Y57" s="56">
        <f t="shared" ca="1" si="15"/>
        <v>-1.7290254047128983E-2</v>
      </c>
      <c r="Z57" s="56">
        <f t="shared" ca="1" si="25"/>
        <v>0.12067696835908759</v>
      </c>
      <c r="AA57" s="56">
        <f t="shared" ca="1" si="16"/>
        <v>-3.7343079612267571E-2</v>
      </c>
      <c r="AB57" s="56">
        <f t="shared" ca="1" si="27"/>
        <v>-9.346482190167793E-2</v>
      </c>
      <c r="AD57" s="13"/>
      <c r="AE57">
        <f t="shared" si="3"/>
        <v>1955</v>
      </c>
      <c r="AF57" s="13">
        <v>0.20771513353115734</v>
      </c>
      <c r="AG57" s="76">
        <f t="shared" si="2"/>
        <v>9.5371997656707741</v>
      </c>
      <c r="AH57" s="13">
        <f>POWER(AG$120/AG56,1/ROWS(AG56:AG$119))-1</f>
        <v>6.5409352375235263E-2</v>
      </c>
    </row>
    <row r="58" spans="1:34" x14ac:dyDescent="0.45">
      <c r="A58" s="8">
        <f t="shared" si="26"/>
        <v>110</v>
      </c>
      <c r="B58" s="8">
        <f t="shared" si="26"/>
        <v>2074</v>
      </c>
      <c r="C58" s="8"/>
      <c r="D58" s="14">
        <f t="shared" si="21"/>
        <v>245662.77180204805</v>
      </c>
      <c r="E58" s="17">
        <f t="shared" si="19"/>
        <v>95524.657023726424</v>
      </c>
      <c r="F58" s="17">
        <f t="shared" si="4"/>
        <v>150138.11477832164</v>
      </c>
      <c r="H58" s="17"/>
      <c r="I58" s="17"/>
      <c r="K58" s="49">
        <f t="shared" si="9"/>
        <v>0</v>
      </c>
      <c r="L58" s="19">
        <f t="shared" si="5"/>
        <v>0</v>
      </c>
      <c r="M58" s="49">
        <f t="shared" si="10"/>
        <v>0</v>
      </c>
      <c r="N58" s="19">
        <f t="shared" si="6"/>
        <v>0</v>
      </c>
      <c r="O58" s="49">
        <f t="shared" si="11"/>
        <v>0</v>
      </c>
      <c r="P58" s="17"/>
      <c r="Q58" s="13">
        <f>'Random Decades'!Q58</f>
        <v>0.14939787766781909</v>
      </c>
      <c r="R58" s="19">
        <f t="shared" si="7"/>
        <v>0</v>
      </c>
      <c r="S58" s="49">
        <f t="shared" si="8"/>
        <v>0</v>
      </c>
      <c r="T58" s="50">
        <f t="shared" si="12"/>
        <v>0</v>
      </c>
      <c r="V58" s="91"/>
      <c r="W58" s="92"/>
      <c r="Y58" s="56">
        <f t="shared" ca="1" si="15"/>
        <v>-2.5209517792634081E-2</v>
      </c>
      <c r="Z58" s="56">
        <f t="shared" ca="1" si="25"/>
        <v>0.26657912015758356</v>
      </c>
      <c r="AA58" s="56">
        <f t="shared" ca="1" si="16"/>
        <v>-0.12772772772772778</v>
      </c>
      <c r="AB58" s="56">
        <f t="shared" ca="1" si="27"/>
        <v>0.18704335119337556</v>
      </c>
      <c r="AD58" s="13"/>
      <c r="AE58">
        <f t="shared" si="3"/>
        <v>1956</v>
      </c>
      <c r="AF58" s="13">
        <v>2.2727272727272707E-2</v>
      </c>
      <c r="AG58" s="76">
        <f t="shared" si="2"/>
        <v>9.7539543057996543</v>
      </c>
      <c r="AH58" s="13">
        <f>POWER(AG$120/AG57,1/ROWS(AG57:AG$119))-1</f>
        <v>6.3291276328268031E-2</v>
      </c>
    </row>
    <row r="59" spans="1:34" x14ac:dyDescent="0.45">
      <c r="A59" s="8">
        <f t="shared" si="26"/>
        <v>111</v>
      </c>
      <c r="B59" s="8">
        <f t="shared" si="26"/>
        <v>2075</v>
      </c>
      <c r="C59" s="8"/>
      <c r="D59" s="14">
        <f t="shared" si="21"/>
        <v>253032.6549561095</v>
      </c>
      <c r="E59" s="17">
        <f t="shared" si="19"/>
        <v>98390.396734438225</v>
      </c>
      <c r="F59" s="17">
        <f t="shared" si="4"/>
        <v>154642.25822167128</v>
      </c>
      <c r="H59" s="17"/>
      <c r="I59" s="17"/>
      <c r="K59" s="49">
        <f t="shared" si="9"/>
        <v>0</v>
      </c>
      <c r="L59" s="19">
        <f t="shared" si="5"/>
        <v>0</v>
      </c>
      <c r="M59" s="49">
        <f t="shared" si="10"/>
        <v>0</v>
      </c>
      <c r="N59" s="19">
        <f t="shared" si="6"/>
        <v>0</v>
      </c>
      <c r="O59" s="49">
        <f t="shared" si="11"/>
        <v>0</v>
      </c>
      <c r="P59" s="17"/>
      <c r="Q59" s="13">
        <f>'Random Decades'!Q59</f>
        <v>-9.2323651452282163E-2</v>
      </c>
      <c r="R59" s="19">
        <f t="shared" si="7"/>
        <v>0</v>
      </c>
      <c r="S59" s="49">
        <f t="shared" si="8"/>
        <v>0</v>
      </c>
      <c r="T59" s="50">
        <f t="shared" si="12"/>
        <v>0</v>
      </c>
      <c r="V59" s="91"/>
      <c r="W59" s="92"/>
      <c r="Y59" s="56">
        <f t="shared" ca="1" si="15"/>
        <v>7.424721228154231E-2</v>
      </c>
      <c r="Z59" s="56">
        <f t="shared" ca="1" si="25"/>
        <v>-8.1389320891653738E-2</v>
      </c>
      <c r="AA59" s="56">
        <f t="shared" ca="1" si="16"/>
        <v>0.1185269238704354</v>
      </c>
      <c r="AB59" s="56">
        <f t="shared" ca="1" si="27"/>
        <v>-0.10805635344002185</v>
      </c>
      <c r="AD59" s="13"/>
      <c r="AE59">
        <f t="shared" si="3"/>
        <v>1957</v>
      </c>
      <c r="AF59" s="13">
        <v>-0.12772772772772778</v>
      </c>
      <c r="AG59" s="76">
        <f t="shared" si="2"/>
        <v>8.5081038859597786</v>
      </c>
      <c r="AH59" s="13">
        <f>POWER(AG$120/AG58,1/ROWS(AG58:AG$119))-1</f>
        <v>6.3958550307076534E-2</v>
      </c>
    </row>
    <row r="60" spans="1:34" x14ac:dyDescent="0.45">
      <c r="A60" s="8">
        <f t="shared" si="26"/>
        <v>112</v>
      </c>
      <c r="B60" s="8">
        <f t="shared" si="26"/>
        <v>2076</v>
      </c>
      <c r="C60" s="8"/>
      <c r="D60" s="14">
        <f t="shared" si="21"/>
        <v>260623.63460479278</v>
      </c>
      <c r="E60" s="17">
        <f t="shared" si="19"/>
        <v>101342.10863647137</v>
      </c>
      <c r="F60" s="17">
        <f t="shared" si="4"/>
        <v>159281.52596832142</v>
      </c>
      <c r="H60" s="17"/>
      <c r="I60" s="17"/>
      <c r="K60" s="49">
        <f t="shared" si="9"/>
        <v>0</v>
      </c>
      <c r="L60" s="19">
        <f t="shared" si="5"/>
        <v>0</v>
      </c>
      <c r="M60" s="49">
        <f t="shared" si="10"/>
        <v>0</v>
      </c>
      <c r="N60" s="19">
        <f t="shared" si="6"/>
        <v>0</v>
      </c>
      <c r="O60" s="49">
        <f t="shared" si="11"/>
        <v>0</v>
      </c>
      <c r="P60" s="17"/>
      <c r="Q60" s="13">
        <f>'Random Decades'!Q60</f>
        <v>0.19599999999999995</v>
      </c>
      <c r="R60" s="19">
        <f t="shared" si="7"/>
        <v>0</v>
      </c>
      <c r="S60" s="49">
        <f t="shared" si="8"/>
        <v>0</v>
      </c>
      <c r="T60" s="50">
        <f t="shared" si="12"/>
        <v>0</v>
      </c>
      <c r="V60" s="91"/>
      <c r="W60" s="92"/>
      <c r="Y60" s="56">
        <f t="shared" ca="1" si="15"/>
        <v>-4.0352993695505587E-2</v>
      </c>
      <c r="Z60" s="56">
        <f t="shared" ca="1" si="25"/>
        <v>2.257336343115135E-2</v>
      </c>
      <c r="AA60" s="56">
        <f t="shared" ca="1" si="16"/>
        <v>-7.0947825119590524E-2</v>
      </c>
      <c r="AB60" s="56">
        <f t="shared" ca="1" si="27"/>
        <v>0.17006594080662474</v>
      </c>
      <c r="AD60" s="13"/>
      <c r="AE60">
        <f t="shared" si="3"/>
        <v>1958</v>
      </c>
      <c r="AF60" s="13">
        <v>0.33968326830387885</v>
      </c>
      <c r="AG60" s="76">
        <f t="shared" si="2"/>
        <v>11.398164421011529</v>
      </c>
      <c r="AH60" s="13">
        <f>POWER(AG$120/AG59,1/ROWS(AG59:AG$119))-1</f>
        <v>6.7429041956859059E-2</v>
      </c>
    </row>
    <row r="61" spans="1:34" s="72" customFormat="1" ht="16.5" customHeight="1" x14ac:dyDescent="0.45">
      <c r="A61" s="8">
        <f t="shared" si="26"/>
        <v>113</v>
      </c>
      <c r="B61" s="8">
        <f t="shared" si="26"/>
        <v>2077</v>
      </c>
      <c r="C61" s="8"/>
      <c r="D61" s="14">
        <f t="shared" si="21"/>
        <v>268442.34364293655</v>
      </c>
      <c r="E61" s="17">
        <f t="shared" si="19"/>
        <v>104382.37189556552</v>
      </c>
      <c r="F61" s="17">
        <f t="shared" si="4"/>
        <v>164059.97174737102</v>
      </c>
      <c r="G61"/>
      <c r="H61" s="17"/>
      <c r="I61" s="17"/>
      <c r="J61"/>
      <c r="K61" s="49">
        <f t="shared" si="9"/>
        <v>0</v>
      </c>
      <c r="L61" s="19">
        <f t="shared" si="5"/>
        <v>0</v>
      </c>
      <c r="M61" s="49">
        <f t="shared" si="10"/>
        <v>0</v>
      </c>
      <c r="N61" s="19">
        <f t="shared" si="6"/>
        <v>0</v>
      </c>
      <c r="O61" s="49">
        <f t="shared" si="11"/>
        <v>0</v>
      </c>
      <c r="P61" s="17"/>
      <c r="Q61" s="13">
        <f>'Random Decades'!Q61</f>
        <v>0.20267558528428076</v>
      </c>
      <c r="R61" s="19">
        <f t="shared" si="7"/>
        <v>0</v>
      </c>
      <c r="S61" s="49">
        <f t="shared" si="8"/>
        <v>0</v>
      </c>
      <c r="T61" s="50">
        <f t="shared" si="12"/>
        <v>0</v>
      </c>
      <c r="V61" s="91"/>
      <c r="W61" s="92"/>
      <c r="Y61" s="56">
        <f t="shared" ca="1" si="15"/>
        <v>1.4062181683546502E-2</v>
      </c>
      <c r="Z61" s="56">
        <f t="shared" ca="1" si="25"/>
        <v>-2.1523178807946852E-2</v>
      </c>
      <c r="AA61" s="56">
        <f t="shared" ca="1" si="16"/>
        <v>-6.1780796896608758E-2</v>
      </c>
      <c r="AB61" s="56">
        <f t="shared" ca="1" si="27"/>
        <v>0.14560943643512458</v>
      </c>
      <c r="AC61" s="9"/>
      <c r="AD61" s="13"/>
      <c r="AE61">
        <f t="shared" si="3"/>
        <v>1959</v>
      </c>
      <c r="AF61" s="13">
        <v>0.1639540860030837</v>
      </c>
      <c r="AG61" s="76">
        <f t="shared" si="2"/>
        <v>13.266940050771343</v>
      </c>
      <c r="AH61" s="13">
        <f>POWER(AG$120/AG60,1/ROWS(AG60:AG$119))-1</f>
        <v>6.3395037635920914E-2</v>
      </c>
    </row>
    <row r="62" spans="1:34" x14ac:dyDescent="0.45">
      <c r="A62" s="8">
        <f t="shared" si="26"/>
        <v>114</v>
      </c>
      <c r="B62" s="8">
        <f t="shared" si="26"/>
        <v>2078</v>
      </c>
      <c r="C62" s="8"/>
      <c r="D62" s="14">
        <f t="shared" si="21"/>
        <v>276495.61395222467</v>
      </c>
      <c r="E62" s="17">
        <f t="shared" si="19"/>
        <v>107513.84305243249</v>
      </c>
      <c r="F62" s="17">
        <f t="shared" si="4"/>
        <v>168981.77089979217</v>
      </c>
      <c r="H62" s="17"/>
      <c r="I62" s="17"/>
      <c r="K62" s="49">
        <f t="shared" si="9"/>
        <v>0</v>
      </c>
      <c r="L62" s="19">
        <f t="shared" si="5"/>
        <v>0</v>
      </c>
      <c r="M62" s="49">
        <f t="shared" si="10"/>
        <v>0</v>
      </c>
      <c r="N62" s="19">
        <f t="shared" si="6"/>
        <v>0</v>
      </c>
      <c r="O62" s="49">
        <f t="shared" si="11"/>
        <v>0</v>
      </c>
      <c r="P62" s="17"/>
      <c r="Q62" s="13">
        <f>'Random Decades'!Q62</f>
        <v>-3.7343079612267571E-2</v>
      </c>
      <c r="R62" s="19">
        <f t="shared" si="7"/>
        <v>0</v>
      </c>
      <c r="S62" s="49">
        <f t="shared" si="8"/>
        <v>0</v>
      </c>
      <c r="T62" s="50">
        <f t="shared" si="12"/>
        <v>0</v>
      </c>
      <c r="V62" s="91"/>
      <c r="W62" s="92"/>
      <c r="Y62" s="56">
        <f t="shared" ca="1" si="15"/>
        <v>-5.1378199474835476E-2</v>
      </c>
      <c r="Z62" s="56">
        <f t="shared" ca="1" si="25"/>
        <v>0.12859560067681874</v>
      </c>
      <c r="AA62" s="56">
        <f t="shared" ca="1" si="16"/>
        <v>5.5283908197876652E-2</v>
      </c>
      <c r="AB62" s="56">
        <f t="shared" ca="1" si="27"/>
        <v>0.10891202379590426</v>
      </c>
      <c r="AD62" s="13"/>
      <c r="AE62">
        <f t="shared" si="3"/>
        <v>1960</v>
      </c>
      <c r="AF62" s="13">
        <v>-9.346482190167793E-2</v>
      </c>
      <c r="AG62" s="76">
        <f t="shared" si="2"/>
        <v>12.026947861745761</v>
      </c>
      <c r="AH62" s="13">
        <f>POWER(AG$120/AG61,1/ROWS(AG61:AG$119))-1</f>
        <v>6.1767735119881317E-2</v>
      </c>
    </row>
    <row r="63" spans="1:34" x14ac:dyDescent="0.45">
      <c r="A63" s="8">
        <f t="shared" si="26"/>
        <v>115</v>
      </c>
      <c r="B63" s="8">
        <f t="shared" si="26"/>
        <v>2079</v>
      </c>
      <c r="C63" s="8"/>
      <c r="D63" s="14">
        <f t="shared" si="21"/>
        <v>284790.48237079143</v>
      </c>
      <c r="E63" s="17">
        <f t="shared" si="19"/>
        <v>110739.25834400547</v>
      </c>
      <c r="F63" s="17">
        <f t="shared" si="4"/>
        <v>174051.22402678596</v>
      </c>
      <c r="H63" s="17"/>
      <c r="I63" s="17"/>
      <c r="K63" s="49">
        <f t="shared" si="9"/>
        <v>0</v>
      </c>
      <c r="L63" s="19">
        <f t="shared" si="5"/>
        <v>0</v>
      </c>
      <c r="M63" s="49">
        <f t="shared" si="10"/>
        <v>0</v>
      </c>
      <c r="N63" s="19">
        <f t="shared" si="6"/>
        <v>0</v>
      </c>
      <c r="O63" s="49">
        <f t="shared" si="11"/>
        <v>0</v>
      </c>
      <c r="P63" s="17"/>
      <c r="Q63" s="13">
        <f>'Random Decades'!Q63</f>
        <v>-9.346482190167793E-2</v>
      </c>
      <c r="R63" s="19">
        <f t="shared" si="7"/>
        <v>0</v>
      </c>
      <c r="S63" s="49">
        <f t="shared" si="8"/>
        <v>0</v>
      </c>
      <c r="T63" s="50">
        <f t="shared" si="12"/>
        <v>0</v>
      </c>
      <c r="V63" s="91"/>
      <c r="W63" s="92"/>
      <c r="Y63" s="56">
        <f t="shared" ca="1" si="15"/>
        <v>-1.9723744415088305E-2</v>
      </c>
      <c r="Z63" s="56">
        <f t="shared" ca="1" si="25"/>
        <v>0.1764117941029486</v>
      </c>
      <c r="AA63" s="56">
        <f t="shared" ca="1" si="16"/>
        <v>-9.2323651452282163E-2</v>
      </c>
      <c r="AB63" s="56">
        <f t="shared" ca="1" si="27"/>
        <v>-0.18941504178272972</v>
      </c>
      <c r="AD63" s="13"/>
      <c r="AE63">
        <f t="shared" si="3"/>
        <v>1961</v>
      </c>
      <c r="AF63" s="13">
        <v>0.18704335119337556</v>
      </c>
      <c r="AG63" s="76">
        <f t="shared" si="2"/>
        <v>14.27650849443469</v>
      </c>
      <c r="AH63" s="13">
        <f>POWER(AG$120/AG62,1/ROWS(AG62:AG$119))-1</f>
        <v>6.4665193177575242E-2</v>
      </c>
    </row>
    <row r="64" spans="1:34" x14ac:dyDescent="0.45">
      <c r="A64" s="8">
        <f t="shared" si="26"/>
        <v>116</v>
      </c>
      <c r="B64" s="8">
        <f t="shared" si="26"/>
        <v>2080</v>
      </c>
      <c r="C64" s="8"/>
      <c r="D64" s="14">
        <f t="shared" si="21"/>
        <v>293334.1968419152</v>
      </c>
      <c r="E64" s="17">
        <f t="shared" si="19"/>
        <v>114061.43609432565</v>
      </c>
      <c r="F64" s="17">
        <f t="shared" si="4"/>
        <v>179272.76074758955</v>
      </c>
      <c r="H64" s="17"/>
      <c r="I64" s="17"/>
      <c r="K64" s="49">
        <f t="shared" si="9"/>
        <v>0</v>
      </c>
      <c r="L64" s="19">
        <f t="shared" si="5"/>
        <v>0</v>
      </c>
      <c r="M64" s="49">
        <f t="shared" si="10"/>
        <v>0</v>
      </c>
      <c r="N64" s="19">
        <f t="shared" si="6"/>
        <v>0</v>
      </c>
      <c r="O64" s="49">
        <f t="shared" si="11"/>
        <v>0</v>
      </c>
      <c r="P64" s="17"/>
      <c r="Q64" s="13">
        <f>'Random Decades'!Q64</f>
        <v>0.18704335119337556</v>
      </c>
      <c r="R64" s="19">
        <f t="shared" si="7"/>
        <v>0</v>
      </c>
      <c r="S64" s="49">
        <f t="shared" si="8"/>
        <v>0</v>
      </c>
      <c r="T64" s="50">
        <f t="shared" si="12"/>
        <v>0</v>
      </c>
      <c r="V64" s="91"/>
      <c r="W64" s="92"/>
      <c r="Y64" s="56">
        <f t="shared" ca="1" si="15"/>
        <v>-4.2704822551734502E-2</v>
      </c>
      <c r="Z64" s="56">
        <f t="shared" ca="1" si="25"/>
        <v>0.14358538657604081</v>
      </c>
      <c r="AA64" s="56">
        <f t="shared" ca="1" si="16"/>
        <v>0.15196639938907985</v>
      </c>
      <c r="AB64" s="56">
        <f t="shared" ref="AB64:AB73" ca="1" si="28">OFFSET($AF$2,$AC$64+ROW($A1)-1901,0,1,1)</f>
        <v>0.1639540860030837</v>
      </c>
      <c r="AC64" s="9">
        <f ca="1">RANDBETWEEN(1945, 2009)</f>
        <v>1959</v>
      </c>
      <c r="AD64" s="13"/>
      <c r="AE64">
        <f t="shared" si="3"/>
        <v>1962</v>
      </c>
      <c r="AF64" s="13">
        <v>-0.10805635344002185</v>
      </c>
      <c r="AG64" s="76">
        <f t="shared" si="2"/>
        <v>12.733841046670582</v>
      </c>
      <c r="AH64" s="13">
        <f>POWER(AG$120/AG63,1/ROWS(AG63:AG$119))-1</f>
        <v>6.2634830363917704E-2</v>
      </c>
    </row>
    <row r="65" spans="1:34" x14ac:dyDescent="0.45">
      <c r="A65" s="8">
        <f t="shared" si="26"/>
        <v>117</v>
      </c>
      <c r="B65" s="8">
        <f t="shared" si="26"/>
        <v>2081</v>
      </c>
      <c r="C65" s="8"/>
      <c r="D65" s="14">
        <f t="shared" si="21"/>
        <v>302134.22274717264</v>
      </c>
      <c r="E65" s="17">
        <f t="shared" si="19"/>
        <v>117483.27917715542</v>
      </c>
      <c r="F65" s="17">
        <f t="shared" si="4"/>
        <v>184650.94357001723</v>
      </c>
      <c r="H65" s="17"/>
      <c r="I65" s="17"/>
      <c r="K65" s="49">
        <f t="shared" si="9"/>
        <v>0</v>
      </c>
      <c r="L65" s="19">
        <f t="shared" si="5"/>
        <v>0</v>
      </c>
      <c r="M65" s="49">
        <f t="shared" si="10"/>
        <v>0</v>
      </c>
      <c r="N65" s="19">
        <f t="shared" si="6"/>
        <v>0</v>
      </c>
      <c r="O65" s="49">
        <f t="shared" si="11"/>
        <v>0</v>
      </c>
      <c r="P65" s="17"/>
      <c r="Q65" s="13">
        <f>'Random Decades'!Q65</f>
        <v>-0.10805635344002185</v>
      </c>
      <c r="R65" s="19">
        <f t="shared" si="7"/>
        <v>0</v>
      </c>
      <c r="S65" s="49">
        <f t="shared" si="8"/>
        <v>0</v>
      </c>
      <c r="T65" s="50">
        <f t="shared" si="12"/>
        <v>0</v>
      </c>
      <c r="V65" s="91"/>
      <c r="W65" s="92"/>
      <c r="Y65" s="13">
        <f t="shared" ca="1" si="15"/>
        <v>7.269535360485053E-3</v>
      </c>
      <c r="Z65" s="13">
        <f t="shared" ca="1" si="25"/>
        <v>8.4323922734026668E-2</v>
      </c>
      <c r="AA65" s="13">
        <f t="shared" ca="1" si="16"/>
        <v>6.4317350279221808E-2</v>
      </c>
      <c r="AB65" s="13">
        <f t="shared" ca="1" si="28"/>
        <v>-9.346482190167793E-2</v>
      </c>
      <c r="AD65" s="13"/>
      <c r="AE65">
        <f t="shared" si="3"/>
        <v>1963</v>
      </c>
      <c r="AF65" s="13">
        <v>0.17006594080662474</v>
      </c>
      <c r="AG65" s="76">
        <f t="shared" si="2"/>
        <v>14.89943370435463</v>
      </c>
      <c r="AH65" s="13">
        <f>POWER(AG$120/AG64,1/ROWS(AG64:AG$119))-1</f>
        <v>6.5962734820865343E-2</v>
      </c>
    </row>
    <row r="66" spans="1:34" x14ac:dyDescent="0.45">
      <c r="A66" s="8">
        <f t="shared" si="26"/>
        <v>118</v>
      </c>
      <c r="B66" s="8">
        <f t="shared" si="26"/>
        <v>2082</v>
      </c>
      <c r="C66" s="8"/>
      <c r="D66" s="14">
        <f t="shared" si="21"/>
        <v>311198.2494295878</v>
      </c>
      <c r="E66" s="17">
        <f t="shared" si="19"/>
        <v>121007.77755247008</v>
      </c>
      <c r="F66" s="17">
        <f t="shared" si="4"/>
        <v>190190.4718771177</v>
      </c>
      <c r="H66" s="17"/>
      <c r="I66" s="17"/>
      <c r="K66" s="49">
        <f t="shared" si="9"/>
        <v>0</v>
      </c>
      <c r="L66" s="19">
        <f t="shared" si="5"/>
        <v>0</v>
      </c>
      <c r="M66" s="49">
        <f t="shared" si="10"/>
        <v>0</v>
      </c>
      <c r="N66" s="19">
        <f t="shared" si="6"/>
        <v>0</v>
      </c>
      <c r="O66" s="49">
        <f t="shared" si="11"/>
        <v>0</v>
      </c>
      <c r="P66" s="17"/>
      <c r="Q66" s="13">
        <f>'Random Decades'!Q66</f>
        <v>0.17006594080662474</v>
      </c>
      <c r="R66" s="19">
        <f t="shared" si="7"/>
        <v>0</v>
      </c>
      <c r="S66" s="49">
        <f t="shared" si="8"/>
        <v>0</v>
      </c>
      <c r="T66" s="50">
        <f t="shared" si="12"/>
        <v>0</v>
      </c>
      <c r="V66" s="91"/>
      <c r="W66" s="92"/>
      <c r="Y66" s="13">
        <f t="shared" ca="1" si="15"/>
        <v>6.6070271778950071E-2</v>
      </c>
      <c r="Z66" s="13">
        <f t="shared" ca="1" si="25"/>
        <v>-3.7684138403562883E-2</v>
      </c>
      <c r="AA66" s="13">
        <f t="shared" ca="1" si="16"/>
        <v>-4.3404038936510236E-2</v>
      </c>
      <c r="AB66" s="13">
        <f t="shared" ca="1" si="28"/>
        <v>0.18704335119337556</v>
      </c>
      <c r="AD66" s="13"/>
      <c r="AE66">
        <f t="shared" si="3"/>
        <v>1964</v>
      </c>
      <c r="AF66" s="13">
        <v>0.14560943643512458</v>
      </c>
      <c r="AG66" s="76">
        <f t="shared" si="2"/>
        <v>17.068931849248209</v>
      </c>
      <c r="AH66" s="13">
        <f>POWER(AG$120/AG65,1/ROWS(AG65:AG$119))-1</f>
        <v>6.4158295403549781E-2</v>
      </c>
    </row>
    <row r="67" spans="1:34" x14ac:dyDescent="0.45">
      <c r="A67" s="8">
        <f t="shared" si="26"/>
        <v>119</v>
      </c>
      <c r="B67" s="8">
        <f t="shared" si="26"/>
        <v>2083</v>
      </c>
      <c r="C67" s="8"/>
      <c r="D67" s="14">
        <f t="shared" si="21"/>
        <v>320534.19691247545</v>
      </c>
      <c r="E67" s="17">
        <f t="shared" si="19"/>
        <v>124638.01087904419</v>
      </c>
      <c r="F67" s="17">
        <f t="shared" si="4"/>
        <v>195896.18603343127</v>
      </c>
      <c r="H67" s="17"/>
      <c r="I67" s="17"/>
      <c r="K67" s="49">
        <f t="shared" si="9"/>
        <v>0</v>
      </c>
      <c r="L67" s="19">
        <f t="shared" si="5"/>
        <v>0</v>
      </c>
      <c r="M67" s="49">
        <f t="shared" si="10"/>
        <v>0</v>
      </c>
      <c r="N67" s="19">
        <f t="shared" si="6"/>
        <v>0</v>
      </c>
      <c r="O67" s="49">
        <f t="shared" si="11"/>
        <v>0</v>
      </c>
      <c r="P67" s="17"/>
      <c r="Q67" s="13">
        <f>'Random Decades'!Q67</f>
        <v>0.14560943643512458</v>
      </c>
      <c r="R67" s="19">
        <f t="shared" si="7"/>
        <v>0</v>
      </c>
      <c r="S67" s="49">
        <f t="shared" si="8"/>
        <v>0</v>
      </c>
      <c r="T67" s="50">
        <f t="shared" si="12"/>
        <v>0</v>
      </c>
      <c r="V67" s="91"/>
      <c r="W67" s="92"/>
      <c r="Y67" s="13">
        <f t="shared" ca="1" si="15"/>
        <v>9.0102202008316118E-2</v>
      </c>
      <c r="Z67" s="13">
        <f t="shared" ca="1" si="25"/>
        <v>0.43965824136703446</v>
      </c>
      <c r="AA67" s="13">
        <f t="shared" ca="1" si="16"/>
        <v>2.2727272727272707E-2</v>
      </c>
      <c r="AB67" s="13">
        <f t="shared" ca="1" si="28"/>
        <v>-0.10805635344002185</v>
      </c>
      <c r="AD67" s="13"/>
      <c r="AE67">
        <f t="shared" si="3"/>
        <v>1965</v>
      </c>
      <c r="AF67" s="13">
        <v>0.10891202379590426</v>
      </c>
      <c r="AG67" s="76">
        <f t="shared" si="2"/>
        <v>18.927943760984199</v>
      </c>
      <c r="AH67" s="13">
        <f>POWER(AG$120/AG66,1/ROWS(AG66:AG$119))-1</f>
        <v>6.2705871894111587E-2</v>
      </c>
    </row>
    <row r="68" spans="1:34" x14ac:dyDescent="0.45">
      <c r="A68" s="8">
        <f t="shared" ref="A68:B73" si="29">A67+1</f>
        <v>120</v>
      </c>
      <c r="B68" s="8">
        <f t="shared" si="29"/>
        <v>2084</v>
      </c>
      <c r="C68" s="8"/>
      <c r="D68" s="14">
        <f t="shared" si="21"/>
        <v>330150.22281984973</v>
      </c>
      <c r="E68" s="17">
        <f t="shared" si="19"/>
        <v>128377.15120541552</v>
      </c>
      <c r="F68" s="17">
        <f t="shared" si="4"/>
        <v>201773.07161443422</v>
      </c>
      <c r="H68" s="17"/>
      <c r="I68" s="17"/>
      <c r="K68" s="49">
        <f t="shared" si="9"/>
        <v>0</v>
      </c>
      <c r="L68" s="19">
        <f t="shared" si="5"/>
        <v>0</v>
      </c>
      <c r="M68" s="49">
        <f t="shared" si="10"/>
        <v>0</v>
      </c>
      <c r="N68" s="19">
        <f t="shared" si="6"/>
        <v>0</v>
      </c>
      <c r="O68" s="49">
        <f t="shared" si="11"/>
        <v>0</v>
      </c>
      <c r="P68" s="17"/>
      <c r="Q68" s="13">
        <f>'Random Decades'!Q68</f>
        <v>0.10891202379590426</v>
      </c>
      <c r="R68" s="19">
        <f t="shared" si="7"/>
        <v>0</v>
      </c>
      <c r="S68" s="49">
        <f t="shared" si="8"/>
        <v>0</v>
      </c>
      <c r="T68" s="50">
        <f t="shared" si="12"/>
        <v>0</v>
      </c>
      <c r="V68" s="91"/>
      <c r="W68" s="92"/>
      <c r="Y68" s="13">
        <f t="shared" ca="1" si="15"/>
        <v>3.2943163061831718E-2</v>
      </c>
      <c r="Z68" s="13">
        <f t="shared" ca="1" si="25"/>
        <v>0.20771513353115734</v>
      </c>
      <c r="AA68" s="13">
        <f t="shared" ca="1" si="16"/>
        <v>-0.18941504178272972</v>
      </c>
      <c r="AB68" s="13">
        <f t="shared" ca="1" si="28"/>
        <v>0.17006594080662474</v>
      </c>
      <c r="AD68" s="13"/>
      <c r="AE68">
        <f t="shared" si="3"/>
        <v>1966</v>
      </c>
      <c r="AF68" s="13">
        <v>-0.18941504178272972</v>
      </c>
      <c r="AG68" s="76">
        <f t="shared" ref="AG68:AG120" si="30">AG67*(1+AF68)</f>
        <v>15.342706502636219</v>
      </c>
      <c r="AH68" s="13">
        <f>POWER(AG$120/AG67,1/ROWS(AG67:AG$119))-1</f>
        <v>6.185282131649239E-2</v>
      </c>
    </row>
    <row r="69" spans="1:34" x14ac:dyDescent="0.45">
      <c r="A69" s="8">
        <f t="shared" si="29"/>
        <v>121</v>
      </c>
      <c r="B69" s="8">
        <f t="shared" si="29"/>
        <v>2085</v>
      </c>
      <c r="C69" s="8"/>
      <c r="D69" s="14">
        <f t="shared" si="21"/>
        <v>340054.72950444522</v>
      </c>
      <c r="E69" s="17">
        <f t="shared" si="19"/>
        <v>132228.46574157799</v>
      </c>
      <c r="F69" s="17">
        <f t="shared" si="4"/>
        <v>207826.26376286722</v>
      </c>
      <c r="H69" s="17"/>
      <c r="I69" s="17"/>
      <c r="K69" s="49">
        <f t="shared" si="9"/>
        <v>0</v>
      </c>
      <c r="L69" s="19">
        <f t="shared" si="5"/>
        <v>0</v>
      </c>
      <c r="M69" s="49">
        <f t="shared" si="10"/>
        <v>0</v>
      </c>
      <c r="N69" s="19">
        <f t="shared" si="6"/>
        <v>0</v>
      </c>
      <c r="O69" s="49">
        <f t="shared" si="11"/>
        <v>0</v>
      </c>
      <c r="P69" s="17"/>
      <c r="Q69" s="13">
        <f>'Random Decades'!Q69</f>
        <v>-0.18941504178272972</v>
      </c>
      <c r="R69" s="19">
        <f t="shared" si="7"/>
        <v>0</v>
      </c>
      <c r="S69" s="49">
        <f t="shared" si="8"/>
        <v>0</v>
      </c>
      <c r="T69" s="50">
        <f t="shared" si="12"/>
        <v>0</v>
      </c>
      <c r="V69" s="91"/>
      <c r="W69" s="92"/>
      <c r="Y69" s="13">
        <f t="shared" ca="1" si="15"/>
        <v>-5.0065576532266107E-2</v>
      </c>
      <c r="Z69" s="13">
        <f t="shared" ca="1" si="25"/>
        <v>2.2727272727272707E-2</v>
      </c>
      <c r="AA69" s="13">
        <f t="shared" ca="1" si="16"/>
        <v>-9.346482190167793E-2</v>
      </c>
      <c r="AB69" s="13">
        <f t="shared" ca="1" si="28"/>
        <v>0.14560943643512458</v>
      </c>
      <c r="AD69" s="13"/>
      <c r="AE69">
        <f t="shared" ref="AE69:AE120" si="31">AE68+1</f>
        <v>1967</v>
      </c>
      <c r="AF69" s="13">
        <v>0.15196639938907985</v>
      </c>
      <c r="AG69" s="76">
        <f t="shared" si="30"/>
        <v>17.674282366725265</v>
      </c>
      <c r="AH69" s="13">
        <f>POWER(AG$120/AG68,1/ROWS(AG68:AG$119))-1</f>
        <v>6.7380923074029653E-2</v>
      </c>
    </row>
    <row r="70" spans="1:34" x14ac:dyDescent="0.45">
      <c r="A70" s="8">
        <f t="shared" si="29"/>
        <v>122</v>
      </c>
      <c r="B70" s="8">
        <f t="shared" si="29"/>
        <v>2086</v>
      </c>
      <c r="C70" s="8"/>
      <c r="D70" s="14">
        <f t="shared" si="21"/>
        <v>350256.37138957856</v>
      </c>
      <c r="E70" s="17">
        <f t="shared" si="19"/>
        <v>136195.31971382533</v>
      </c>
      <c r="F70" s="17">
        <f t="shared" si="4"/>
        <v>214061.05167575323</v>
      </c>
      <c r="H70" s="17"/>
      <c r="I70" s="17"/>
      <c r="K70" s="49">
        <f t="shared" si="9"/>
        <v>0</v>
      </c>
      <c r="L70" s="19">
        <f t="shared" si="5"/>
        <v>0</v>
      </c>
      <c r="M70" s="49">
        <f t="shared" si="10"/>
        <v>0</v>
      </c>
      <c r="N70" s="19">
        <f t="shared" si="6"/>
        <v>0</v>
      </c>
      <c r="O70" s="49">
        <f t="shared" si="11"/>
        <v>0</v>
      </c>
      <c r="P70" s="17"/>
      <c r="Q70" s="13">
        <f>'Random Decades'!Q70</f>
        <v>0.15196639938907985</v>
      </c>
      <c r="R70" s="19">
        <f t="shared" si="7"/>
        <v>0</v>
      </c>
      <c r="S70" s="49">
        <f t="shared" si="8"/>
        <v>0</v>
      </c>
      <c r="T70" s="50">
        <f t="shared" si="12"/>
        <v>0</v>
      </c>
      <c r="V70" s="91"/>
      <c r="W70" s="92"/>
      <c r="Y70" s="13">
        <f t="shared" ca="1" si="15"/>
        <v>3.7202151677969621E-2</v>
      </c>
      <c r="Z70" s="13">
        <f t="shared" ca="1" si="25"/>
        <v>-0.12772772772772778</v>
      </c>
      <c r="AA70" s="13">
        <f t="shared" ca="1" si="16"/>
        <v>-7.0947825119590524E-2</v>
      </c>
      <c r="AB70" s="13">
        <f t="shared" ca="1" si="28"/>
        <v>0.10891202379590426</v>
      </c>
      <c r="AD70" s="13"/>
      <c r="AE70">
        <f t="shared" si="31"/>
        <v>1968</v>
      </c>
      <c r="AF70" s="13">
        <v>4.2757706330792011E-2</v>
      </c>
      <c r="AG70" s="76">
        <f t="shared" si="30"/>
        <v>18.4299941417692</v>
      </c>
      <c r="AH70" s="13">
        <f>POWER(AG$120/AG69,1/ROWS(AG69:AG$119))-1</f>
        <v>6.5786015471885895E-2</v>
      </c>
    </row>
    <row r="71" spans="1:34" x14ac:dyDescent="0.45">
      <c r="A71" s="8">
        <f t="shared" si="29"/>
        <v>123</v>
      </c>
      <c r="B71" s="8">
        <f t="shared" si="29"/>
        <v>2087</v>
      </c>
      <c r="C71" s="8"/>
      <c r="D71" s="14">
        <f t="shared" si="21"/>
        <v>360764.06253126595</v>
      </c>
      <c r="E71" s="17">
        <f t="shared" si="19"/>
        <v>140281.1793052401</v>
      </c>
      <c r="F71" s="17">
        <f t="shared" si="4"/>
        <v>220482.88322602585</v>
      </c>
      <c r="H71" s="17"/>
      <c r="I71" s="17"/>
      <c r="K71" s="49">
        <f t="shared" si="9"/>
        <v>0</v>
      </c>
      <c r="L71" s="19">
        <f t="shared" si="5"/>
        <v>0</v>
      </c>
      <c r="M71" s="49">
        <f t="shared" si="10"/>
        <v>0</v>
      </c>
      <c r="N71" s="19">
        <f t="shared" si="6"/>
        <v>0</v>
      </c>
      <c r="O71" s="49">
        <f t="shared" si="11"/>
        <v>0</v>
      </c>
      <c r="P71" s="17"/>
      <c r="Q71" s="13">
        <f>'Random Decades'!Q71</f>
        <v>4.2757706330792011E-2</v>
      </c>
      <c r="R71" s="19">
        <f t="shared" si="7"/>
        <v>0</v>
      </c>
      <c r="S71" s="49">
        <f t="shared" si="8"/>
        <v>0</v>
      </c>
      <c r="T71" s="50">
        <f t="shared" si="12"/>
        <v>0</v>
      </c>
      <c r="V71" s="91"/>
      <c r="W71" s="92"/>
      <c r="Y71" s="13">
        <f t="shared" ca="1" si="15"/>
        <v>3.4562420500539336E-2</v>
      </c>
      <c r="Z71" s="13">
        <f t="shared" ca="1" si="25"/>
        <v>0.33968326830387885</v>
      </c>
      <c r="AA71" s="13">
        <f t="shared" ca="1" si="16"/>
        <v>0.25080809205266519</v>
      </c>
      <c r="AB71" s="13">
        <f t="shared" ca="1" si="28"/>
        <v>-0.18941504178272972</v>
      </c>
      <c r="AD71" s="13"/>
      <c r="AE71">
        <f t="shared" si="31"/>
        <v>1969</v>
      </c>
      <c r="AF71" s="13">
        <v>-0.15193897012078827</v>
      </c>
      <c r="AG71" s="76">
        <f t="shared" si="30"/>
        <v>15.629759812536626</v>
      </c>
      <c r="AH71" s="13">
        <f>POWER(AG$120/AG70,1/ROWS(AG70:AG$119))-1</f>
        <v>6.625173193073941E-2</v>
      </c>
    </row>
    <row r="72" spans="1:34" x14ac:dyDescent="0.45">
      <c r="A72" s="8">
        <f t="shared" si="29"/>
        <v>124</v>
      </c>
      <c r="B72" s="8">
        <f t="shared" si="29"/>
        <v>2088</v>
      </c>
      <c r="C72" s="8"/>
      <c r="D72" s="14">
        <f t="shared" si="21"/>
        <v>371586.98440720397</v>
      </c>
      <c r="E72" s="17">
        <f t="shared" si="19"/>
        <v>144489.61468439733</v>
      </c>
      <c r="F72" s="17">
        <f t="shared" si="4"/>
        <v>227097.36972280664</v>
      </c>
      <c r="H72" s="17"/>
      <c r="I72" s="17"/>
      <c r="K72" s="49">
        <f t="shared" si="9"/>
        <v>0</v>
      </c>
      <c r="L72" s="19">
        <f t="shared" si="5"/>
        <v>0</v>
      </c>
      <c r="M72" s="49">
        <f t="shared" si="10"/>
        <v>0</v>
      </c>
      <c r="N72" s="19">
        <f t="shared" si="6"/>
        <v>0</v>
      </c>
      <c r="O72" s="49">
        <f t="shared" si="11"/>
        <v>0</v>
      </c>
      <c r="P72" s="17"/>
      <c r="Q72" s="13">
        <f>'Random Decades'!Q72</f>
        <v>-0.15193897012078827</v>
      </c>
      <c r="R72" s="19">
        <f t="shared" si="7"/>
        <v>0</v>
      </c>
      <c r="S72" s="49">
        <f t="shared" si="8"/>
        <v>0</v>
      </c>
      <c r="T72" s="50">
        <f t="shared" si="12"/>
        <v>0</v>
      </c>
      <c r="V72" s="91"/>
      <c r="W72" s="92"/>
      <c r="Y72" s="13">
        <f t="shared" ca="1" si="15"/>
        <v>-2.4856927303516362E-2</v>
      </c>
      <c r="Z72" s="13">
        <f t="shared" ca="1" si="25"/>
        <v>0.1639540860030837</v>
      </c>
      <c r="AA72" s="13">
        <f t="shared" ca="1" si="16"/>
        <v>0.17867198498357584</v>
      </c>
      <c r="AB72" s="13">
        <f t="shared" ca="1" si="28"/>
        <v>0.15196639938907985</v>
      </c>
      <c r="AD72" s="13"/>
      <c r="AE72">
        <f t="shared" si="31"/>
        <v>1970</v>
      </c>
      <c r="AF72" s="13">
        <v>4.8100949525237358E-2</v>
      </c>
      <c r="AG72" s="76">
        <f t="shared" si="30"/>
        <v>16.381566100371035</v>
      </c>
      <c r="AH72" s="13">
        <f>POWER(AG$120/AG71,1/ROWS(AG71:AG$119))-1</f>
        <v>7.1245442346399734E-2</v>
      </c>
    </row>
    <row r="73" spans="1:34" x14ac:dyDescent="0.45">
      <c r="A73" s="8">
        <f t="shared" si="29"/>
        <v>125</v>
      </c>
      <c r="B73" s="8">
        <f t="shared" si="29"/>
        <v>2089</v>
      </c>
      <c r="C73" s="8"/>
      <c r="D73" s="14">
        <f t="shared" si="21"/>
        <v>382734.59393942013</v>
      </c>
      <c r="E73" s="17">
        <f t="shared" si="19"/>
        <v>148824.30312492925</v>
      </c>
      <c r="F73" s="17">
        <f t="shared" si="4"/>
        <v>233910.29081449087</v>
      </c>
      <c r="H73" s="17"/>
      <c r="I73" s="17"/>
      <c r="K73" s="49">
        <f t="shared" si="9"/>
        <v>0</v>
      </c>
      <c r="L73" s="19">
        <f t="shared" si="5"/>
        <v>0</v>
      </c>
      <c r="M73" s="49">
        <f t="shared" si="10"/>
        <v>0</v>
      </c>
      <c r="N73" s="19">
        <f t="shared" si="6"/>
        <v>0</v>
      </c>
      <c r="O73" s="49">
        <f t="shared" si="11"/>
        <v>0</v>
      </c>
      <c r="P73" s="17"/>
      <c r="Q73" s="13">
        <f>'Random Decades'!Q73</f>
        <v>-0.16578431372549018</v>
      </c>
      <c r="R73" s="19">
        <f t="shared" si="7"/>
        <v>0</v>
      </c>
      <c r="S73" s="49">
        <f t="shared" si="8"/>
        <v>0</v>
      </c>
      <c r="T73" s="50">
        <f t="shared" si="12"/>
        <v>0</v>
      </c>
      <c r="V73" s="91"/>
      <c r="W73" s="92"/>
      <c r="Y73" s="13">
        <f t="shared" ca="1" si="15"/>
        <v>-4.3273716507829053E-2</v>
      </c>
      <c r="Z73" s="13">
        <f t="shared" ca="1" si="25"/>
        <v>-9.346482190167793E-2</v>
      </c>
      <c r="AA73" s="13">
        <f t="shared" ca="1" si="16"/>
        <v>2.2727272727272707E-2</v>
      </c>
      <c r="AB73" s="13">
        <f t="shared" ca="1" si="28"/>
        <v>4.2757706330792011E-2</v>
      </c>
      <c r="AD73" s="13"/>
      <c r="AE73">
        <f>AE72+1</f>
        <v>1971</v>
      </c>
      <c r="AF73" s="13">
        <v>6.1151507927047488E-2</v>
      </c>
      <c r="AG73" s="76">
        <f>AG72*(1+AF73)</f>
        <v>17.383323569615328</v>
      </c>
      <c r="AH73" s="13">
        <f>POWER(AG$120/AG72,1/ROWS(AG72:AG$119))-1</f>
        <v>7.1733015235611042E-2</v>
      </c>
    </row>
    <row r="74" spans="1:34" x14ac:dyDescent="0.45">
      <c r="A74" s="8"/>
      <c r="B74" s="8"/>
      <c r="C74" s="8"/>
      <c r="D74" s="14">
        <f t="shared" si="21"/>
        <v>394216.63175760274</v>
      </c>
      <c r="E74" s="17">
        <f t="shared" si="19"/>
        <v>153289.03221867714</v>
      </c>
      <c r="F74" s="17">
        <f t="shared" si="4"/>
        <v>240927.5995389256</v>
      </c>
      <c r="H74" s="17"/>
      <c r="I74" s="17"/>
      <c r="K74" s="49"/>
      <c r="L74" s="19"/>
      <c r="M74" s="49"/>
      <c r="N74" s="19"/>
      <c r="O74" s="49"/>
      <c r="P74" s="17"/>
      <c r="Q74" s="13">
        <f>'Random Decades'!Q74</f>
        <v>-0.27582559642731219</v>
      </c>
      <c r="R74" s="19"/>
      <c r="S74" s="49"/>
      <c r="T74" s="50">
        <f t="shared" si="12"/>
        <v>0</v>
      </c>
      <c r="V74" s="91"/>
      <c r="W74" s="92"/>
      <c r="Y74" s="13">
        <f t="shared" ca="1" si="15"/>
        <v>1.2740074251787054E-2</v>
      </c>
      <c r="Z74" s="13">
        <f t="shared" ref="Z74:Z79" ca="1" si="32">OFFSET($AF$2,$Z$13+ROW($A89)-1901,0,1,1)</f>
        <v>0.26957484091118689</v>
      </c>
      <c r="AA74" s="13">
        <f t="shared" ca="1" si="16"/>
        <v>0.16288313505948215</v>
      </c>
      <c r="AB74" s="13">
        <f t="shared" ref="AB74:AB79" ca="1" si="33">OFFSET($AF$2,$AC$74+ROW($A1)-1901,0,1,1)</f>
        <v>0.16288313505948215</v>
      </c>
      <c r="AC74" s="9">
        <f ca="1">RANDBETWEEN(1945, 2009)</f>
        <v>2006</v>
      </c>
      <c r="AD74" s="13"/>
      <c r="AE74">
        <f t="shared" si="31"/>
        <v>1972</v>
      </c>
      <c r="AF74" s="13">
        <v>0.1458099303527296</v>
      </c>
      <c r="AG74" s="76">
        <f t="shared" si="30"/>
        <v>19.917984768599901</v>
      </c>
      <c r="AH74" s="13">
        <f>POWER(AG$120/AG73,1/ROWS(AG73:AG$119))-1</f>
        <v>7.1959296369993986E-2</v>
      </c>
    </row>
    <row r="75" spans="1:34" x14ac:dyDescent="0.45">
      <c r="A75" s="8"/>
      <c r="B75" s="8"/>
      <c r="C75" s="8"/>
      <c r="D75" s="14">
        <f t="shared" si="21"/>
        <v>406043.13071033085</v>
      </c>
      <c r="E75" s="17">
        <f t="shared" si="19"/>
        <v>157887.70318523745</v>
      </c>
      <c r="F75" s="17">
        <f t="shared" si="4"/>
        <v>248155.4275250934</v>
      </c>
      <c r="H75" s="17"/>
      <c r="I75" s="17"/>
      <c r="K75" s="49"/>
      <c r="L75" s="19"/>
      <c r="M75" s="49"/>
      <c r="N75" s="19"/>
      <c r="O75" s="49"/>
      <c r="P75" s="17"/>
      <c r="Q75" s="13">
        <f>'Random Decades'!Q75</f>
        <v>0.38331710483609194</v>
      </c>
      <c r="R75" s="19"/>
      <c r="S75" s="49"/>
      <c r="T75" s="50">
        <f t="shared" si="12"/>
        <v>0</v>
      </c>
      <c r="V75" s="91"/>
      <c r="W75" s="92"/>
      <c r="Y75" s="13">
        <f t="shared" ca="1" si="15"/>
        <v>-2.1853657054927866E-2</v>
      </c>
      <c r="Z75" s="13">
        <f t="shared" ca="1" si="32"/>
        <v>-4.3404038936510236E-2</v>
      </c>
      <c r="AA75" s="13">
        <f t="shared" ca="1" si="16"/>
        <v>4.8100949525237358E-2</v>
      </c>
      <c r="AB75" s="13">
        <f t="shared" ca="1" si="33"/>
        <v>6.4317350279221808E-2</v>
      </c>
      <c r="AD75" s="13"/>
      <c r="AE75">
        <f t="shared" si="31"/>
        <v>1973</v>
      </c>
      <c r="AF75" s="13">
        <v>-0.16578431372549018</v>
      </c>
      <c r="AG75" s="76">
        <f t="shared" si="30"/>
        <v>16.615895332942799</v>
      </c>
      <c r="AH75" s="13">
        <f>POWER(AG$120/AG74,1/ROWS(AG74:AG$119))-1</f>
        <v>7.0407858209651231E-2</v>
      </c>
    </row>
    <row r="76" spans="1:34" x14ac:dyDescent="0.45">
      <c r="A76" s="8"/>
      <c r="B76" s="8"/>
      <c r="C76" s="8"/>
      <c r="D76" s="14">
        <f t="shared" si="21"/>
        <v>418224.42463164078</v>
      </c>
      <c r="E76" s="17">
        <f t="shared" si="19"/>
        <v>162624.33428079457</v>
      </c>
      <c r="F76" s="17">
        <f t="shared" si="4"/>
        <v>255600.09035084621</v>
      </c>
      <c r="H76" s="17"/>
      <c r="I76" s="17"/>
      <c r="K76" s="49"/>
      <c r="L76" s="19"/>
      <c r="M76" s="49"/>
      <c r="N76" s="19"/>
      <c r="O76" s="49"/>
      <c r="P76" s="17"/>
      <c r="Q76" s="13">
        <f>'Random Decades'!Q76</f>
        <v>0.17867198498357584</v>
      </c>
      <c r="R76" s="19"/>
      <c r="S76" s="49"/>
      <c r="T76" s="50">
        <f t="shared" si="12"/>
        <v>0</v>
      </c>
      <c r="V76" s="91"/>
      <c r="W76" s="92"/>
      <c r="Y76" s="13">
        <f t="shared" ca="1" si="15"/>
        <v>-1.7508287376571202E-2</v>
      </c>
      <c r="Z76" s="13">
        <f t="shared" ca="1" si="32"/>
        <v>0.20317424156130182</v>
      </c>
      <c r="AA76" s="13">
        <f t="shared" ca="1" si="16"/>
        <v>-0.17268836468597593</v>
      </c>
      <c r="AB76" s="13">
        <f t="shared" ca="1" si="33"/>
        <v>-0.33836997165430316</v>
      </c>
      <c r="AD76" s="13"/>
      <c r="AE76">
        <f t="shared" si="31"/>
        <v>1974</v>
      </c>
      <c r="AF76" s="13">
        <v>-0.27582559642731219</v>
      </c>
      <c r="AG76" s="76">
        <f t="shared" si="30"/>
        <v>12.032806092560058</v>
      </c>
      <c r="AH76" s="13">
        <f>POWER(AG$120/AG75,1/ROWS(AG75:AG$119))-1</f>
        <v>7.6354447222185762E-2</v>
      </c>
    </row>
    <row r="77" spans="1:34" x14ac:dyDescent="0.45">
      <c r="A77" s="8"/>
      <c r="B77" s="8"/>
      <c r="C77" s="8"/>
      <c r="D77" s="14">
        <f t="shared" si="21"/>
        <v>430771.15737059002</v>
      </c>
      <c r="E77" s="17">
        <f t="shared" si="19"/>
        <v>167503.0643092184</v>
      </c>
      <c r="F77" s="17">
        <f t="shared" ref="F77:F78" si="34">D77-E77</f>
        <v>263268.09306137159</v>
      </c>
      <c r="H77" s="17"/>
      <c r="I77" s="17"/>
      <c r="K77" s="49"/>
      <c r="L77" s="19"/>
      <c r="M77" s="49"/>
      <c r="N77" s="19"/>
      <c r="O77" s="49"/>
      <c r="P77" s="17"/>
      <c r="Q77" s="13">
        <f>'Random Decades'!Q77</f>
        <v>-0.17268836468597593</v>
      </c>
      <c r="R77" s="19"/>
      <c r="S77" s="49"/>
      <c r="T77" s="50">
        <f t="shared" si="12"/>
        <v>0</v>
      </c>
      <c r="V77" s="91"/>
      <c r="W77" s="92"/>
      <c r="Y77" s="13">
        <f t="shared" ca="1" si="15"/>
        <v>-1.0877662773472034E-2</v>
      </c>
      <c r="Z77" s="13">
        <f t="shared" ca="1" si="32"/>
        <v>4.1750820499873775E-2</v>
      </c>
      <c r="AA77" s="13">
        <f t="shared" ca="1" si="16"/>
        <v>0.33968326830387885</v>
      </c>
      <c r="AB77" s="13">
        <f t="shared" ca="1" si="33"/>
        <v>0.18818785400375337</v>
      </c>
      <c r="AD77" s="13"/>
      <c r="AE77">
        <f t="shared" si="31"/>
        <v>1975</v>
      </c>
      <c r="AF77" s="13">
        <v>0.38331710483609194</v>
      </c>
      <c r="AG77" s="76">
        <f t="shared" si="30"/>
        <v>16.645186487014268</v>
      </c>
      <c r="AH77" s="13">
        <f>POWER(AG$120/AG76,1/ROWS(AG76:AG$119))-1</f>
        <v>8.6092836079891821E-2</v>
      </c>
    </row>
    <row r="78" spans="1:34" x14ac:dyDescent="0.45">
      <c r="A78" s="8"/>
      <c r="B78" s="8"/>
      <c r="C78" s="8"/>
      <c r="D78" s="14">
        <f t="shared" si="21"/>
        <v>443694.29209170776</v>
      </c>
      <c r="E78" s="17">
        <f t="shared" si="19"/>
        <v>172528.15623849496</v>
      </c>
      <c r="F78" s="17">
        <f t="shared" si="34"/>
        <v>271166.13585321279</v>
      </c>
      <c r="H78" s="17"/>
      <c r="I78" s="17"/>
      <c r="K78" s="49"/>
      <c r="L78" s="19"/>
      <c r="M78" s="49"/>
      <c r="N78" s="19"/>
      <c r="O78" s="49"/>
      <c r="P78" s="17"/>
      <c r="Q78" s="13">
        <f>'Random Decades'!Q78</f>
        <v>-3.1520692974013498E-2</v>
      </c>
      <c r="R78" s="19"/>
      <c r="S78" s="49"/>
      <c r="T78" s="50">
        <f t="shared" ref="T78:T85" si="35">K78/(MAX(S77,0.001))</f>
        <v>0</v>
      </c>
      <c r="V78" s="91"/>
      <c r="W78" s="92"/>
      <c r="Y78" s="13">
        <f t="shared" ca="1" si="15"/>
        <v>-7.9795582081564551E-2</v>
      </c>
      <c r="Z78" s="13">
        <f t="shared" ca="1" si="32"/>
        <v>0.13722698494441254</v>
      </c>
      <c r="AA78" s="13">
        <f t="shared" ca="1" si="16"/>
        <v>-0.27582559642731219</v>
      </c>
      <c r="AB78" s="13">
        <f t="shared" ca="1" si="33"/>
        <v>0.11023302646720379</v>
      </c>
      <c r="AD78" s="13"/>
      <c r="AE78">
        <f t="shared" si="31"/>
        <v>1976</v>
      </c>
      <c r="AF78" s="13">
        <v>0.17867198498357584</v>
      </c>
      <c r="AG78" s="76">
        <f t="shared" si="30"/>
        <v>19.619214997070902</v>
      </c>
      <c r="AH78" s="13">
        <f>POWER(AG$120/AG77,1/ROWS(AG77:AG$119))-1</f>
        <v>8.0000146109300063E-2</v>
      </c>
    </row>
    <row r="79" spans="1:34" x14ac:dyDescent="0.45">
      <c r="A79" s="8"/>
      <c r="B79" s="8"/>
      <c r="C79" s="8"/>
      <c r="D79" s="14"/>
      <c r="E79" s="17"/>
      <c r="F79" s="17"/>
      <c r="H79" s="17"/>
      <c r="I79" s="17"/>
      <c r="K79" s="49"/>
      <c r="L79" s="19"/>
      <c r="M79" s="49"/>
      <c r="N79" s="19"/>
      <c r="O79" s="49"/>
      <c r="P79" s="17"/>
      <c r="Q79" s="13"/>
      <c r="R79" s="19"/>
      <c r="S79" s="49"/>
      <c r="T79" s="50">
        <f t="shared" si="35"/>
        <v>0</v>
      </c>
      <c r="V79" s="91"/>
      <c r="W79" s="92"/>
      <c r="Y79" s="13">
        <f t="shared" ref="Y79" ca="1" si="36">_xlfn.NORM.INV(RAND(), 0,0.04775)</f>
        <v>-4.8194306401102491E-2</v>
      </c>
      <c r="Z79" s="13">
        <f t="shared" ca="1" si="32"/>
        <v>2.1389946991289488E-2</v>
      </c>
      <c r="AA79" s="13">
        <f t="shared" ref="AA79" ca="1" si="37">OFFSET($AF$3,RANDBETWEEN(1945,2018)-1901,0,1,1)</f>
        <v>-9.2323651452282163E-2</v>
      </c>
      <c r="AB79" s="13">
        <f t="shared" ca="1" si="33"/>
        <v>5.5283908197876652E-2</v>
      </c>
      <c r="AD79" s="13"/>
      <c r="AE79">
        <f t="shared" si="31"/>
        <v>1977</v>
      </c>
      <c r="AF79" s="13">
        <v>-0.17268836468597593</v>
      </c>
      <c r="AG79" s="76">
        <f t="shared" si="30"/>
        <v>16.231204842804154</v>
      </c>
      <c r="AH79" s="13">
        <f>POWER(AG$120/AG78,1/ROWS(AG78:AG$119))-1</f>
        <v>7.7754356244269518E-2</v>
      </c>
    </row>
    <row r="80" spans="1:34" x14ac:dyDescent="0.45">
      <c r="A80" s="8"/>
      <c r="B80" s="8"/>
      <c r="C80" s="8"/>
      <c r="D80" s="14"/>
      <c r="E80" s="17"/>
      <c r="F80" s="17"/>
      <c r="H80" s="17"/>
      <c r="I80" s="17"/>
      <c r="K80" s="49"/>
      <c r="L80" s="19"/>
      <c r="M80" s="49"/>
      <c r="N80" s="19"/>
      <c r="O80" s="49"/>
      <c r="P80" s="17"/>
      <c r="Q80" s="13"/>
      <c r="R80" s="19"/>
      <c r="S80" s="49"/>
      <c r="T80" s="50">
        <f t="shared" si="35"/>
        <v>0</v>
      </c>
      <c r="V80" s="91"/>
      <c r="W80" s="92"/>
      <c r="Z80" s="13"/>
      <c r="AA80" s="13"/>
      <c r="AB80" s="13"/>
      <c r="AC80" s="77"/>
      <c r="AD80" s="13"/>
      <c r="AE80">
        <f t="shared" si="31"/>
        <v>1978</v>
      </c>
      <c r="AF80" s="13">
        <v>-3.1520692974013498E-2</v>
      </c>
      <c r="AG80" s="76">
        <f t="shared" si="30"/>
        <v>15.719586018355804</v>
      </c>
      <c r="AH80" s="13">
        <f>POWER(AG$120/AG79,1/ROWS(AG79:AG$119))-1</f>
        <v>8.4728428851061466E-2</v>
      </c>
    </row>
    <row r="81" spans="1:34" x14ac:dyDescent="0.45">
      <c r="A81" s="8"/>
      <c r="B81" s="8"/>
      <c r="C81" s="8"/>
      <c r="D81" s="14"/>
      <c r="E81" s="17"/>
      <c r="F81" s="17"/>
      <c r="H81" s="17"/>
      <c r="I81" s="17"/>
      <c r="K81" s="49"/>
      <c r="L81" s="19"/>
      <c r="M81" s="49"/>
      <c r="N81" s="19"/>
      <c r="O81" s="49"/>
      <c r="P81" s="17"/>
      <c r="Q81" s="13"/>
      <c r="R81" s="19"/>
      <c r="S81" s="49"/>
      <c r="T81" s="50">
        <f t="shared" si="35"/>
        <v>0</v>
      </c>
      <c r="V81" s="91"/>
      <c r="W81" s="92"/>
      <c r="Z81" s="13"/>
      <c r="AA81" s="13"/>
      <c r="AB81" s="13"/>
      <c r="AC81" s="77"/>
      <c r="AD81" s="13"/>
      <c r="AE81">
        <f t="shared" si="31"/>
        <v>1979</v>
      </c>
      <c r="AF81" s="13">
        <v>4.1863354037267042E-2</v>
      </c>
      <c r="AG81" s="76">
        <f t="shared" si="30"/>
        <v>16.377660613161506</v>
      </c>
      <c r="AH81" s="13">
        <f>POWER(AG$120/AG80,1/ROWS(AG80:AG$119))-1</f>
        <v>8.7806850134895864E-2</v>
      </c>
    </row>
    <row r="82" spans="1:34" x14ac:dyDescent="0.45">
      <c r="A82" s="8"/>
      <c r="B82" s="8"/>
      <c r="C82" s="8"/>
      <c r="D82" s="14"/>
      <c r="E82" s="17"/>
      <c r="F82" s="17"/>
      <c r="H82" s="17"/>
      <c r="I82" s="17"/>
      <c r="K82" s="49"/>
      <c r="L82" s="19"/>
      <c r="M82" s="49"/>
      <c r="N82" s="19"/>
      <c r="O82" s="49"/>
      <c r="P82" s="17"/>
      <c r="Q82" s="13"/>
      <c r="R82" s="19"/>
      <c r="S82" s="49"/>
      <c r="T82" s="50">
        <f t="shared" si="35"/>
        <v>0</v>
      </c>
      <c r="V82" s="91"/>
      <c r="W82" s="92"/>
      <c r="Z82" s="13"/>
      <c r="AA82" s="13"/>
      <c r="AB82" s="13"/>
      <c r="AC82" s="77"/>
      <c r="AD82" s="13"/>
      <c r="AE82">
        <f t="shared" si="31"/>
        <v>1980</v>
      </c>
      <c r="AF82" s="13">
        <v>0.14939787766781909</v>
      </c>
      <c r="AG82" s="76">
        <f t="shared" si="30"/>
        <v>18.824448349931668</v>
      </c>
      <c r="AH82" s="13">
        <f>POWER(AG$120/AG81,1/ROWS(AG81:AG$119))-1</f>
        <v>8.9011155279450138E-2</v>
      </c>
    </row>
    <row r="83" spans="1:34" x14ac:dyDescent="0.45">
      <c r="A83" s="8"/>
      <c r="B83" s="8"/>
      <c r="C83" s="8"/>
      <c r="D83" s="14"/>
      <c r="E83" s="17"/>
      <c r="F83" s="17"/>
      <c r="H83" s="17"/>
      <c r="I83" s="17"/>
      <c r="K83" s="49"/>
      <c r="L83" s="19"/>
      <c r="M83" s="49"/>
      <c r="N83" s="19"/>
      <c r="O83" s="49"/>
      <c r="P83" s="17"/>
      <c r="Q83" s="13"/>
      <c r="R83" s="19">
        <f t="shared" ref="R83:R85" si="38">(R82-O83)*(1+W$8+Q83)</f>
        <v>0</v>
      </c>
      <c r="S83" s="49">
        <f t="shared" ref="S83:S85" si="39">L83+N83+R83</f>
        <v>0</v>
      </c>
      <c r="T83" s="50">
        <f t="shared" si="35"/>
        <v>0</v>
      </c>
      <c r="V83" s="93"/>
      <c r="W83" s="94"/>
      <c r="Z83" s="13"/>
      <c r="AA83" s="13"/>
      <c r="AB83" s="13"/>
      <c r="AC83" s="77"/>
      <c r="AD83" s="13"/>
      <c r="AE83">
        <f t="shared" si="31"/>
        <v>1981</v>
      </c>
      <c r="AF83" s="13">
        <v>-9.2323651452282163E-2</v>
      </c>
      <c r="AG83" s="76">
        <f t="shared" si="30"/>
        <v>17.08650654169109</v>
      </c>
      <c r="AH83" s="13">
        <f>POWER(AG$120/AG82,1/ROWS(AG82:AG$119))-1</f>
        <v>8.746562411069525E-2</v>
      </c>
    </row>
    <row r="84" spans="1:34" x14ac:dyDescent="0.45">
      <c r="A84" s="8"/>
      <c r="B84" s="8"/>
      <c r="C84" s="8"/>
      <c r="D84" s="14"/>
      <c r="E84" s="17"/>
      <c r="F84" s="17"/>
      <c r="H84" s="17"/>
      <c r="I84" s="17"/>
      <c r="K84" s="49"/>
      <c r="L84" s="19"/>
      <c r="M84" s="49"/>
      <c r="N84" s="19"/>
      <c r="O84" s="49"/>
      <c r="P84" s="17"/>
      <c r="Q84" s="13"/>
      <c r="R84" s="19">
        <f t="shared" si="38"/>
        <v>0</v>
      </c>
      <c r="S84" s="49">
        <f t="shared" si="39"/>
        <v>0</v>
      </c>
      <c r="T84" s="50">
        <f t="shared" si="35"/>
        <v>0</v>
      </c>
      <c r="Z84" s="13"/>
      <c r="AA84" s="13"/>
      <c r="AB84" s="13"/>
      <c r="AC84" s="77"/>
      <c r="AD84" s="13"/>
      <c r="AE84">
        <f t="shared" si="31"/>
        <v>1982</v>
      </c>
      <c r="AF84" s="13">
        <v>0.19599999999999995</v>
      </c>
      <c r="AG84" s="76">
        <f t="shared" si="30"/>
        <v>20.435461823862543</v>
      </c>
      <c r="AH84" s="13">
        <f>POWER(AG$120/AG83,1/ROWS(AG83:AG$119))-1</f>
        <v>9.2790071400729923E-2</v>
      </c>
    </row>
    <row r="85" spans="1:34" x14ac:dyDescent="0.45">
      <c r="A85" s="8"/>
      <c r="B85" s="8"/>
      <c r="C85" s="8"/>
      <c r="D85" s="14"/>
      <c r="E85" s="17"/>
      <c r="F85" s="17"/>
      <c r="H85" s="17"/>
      <c r="I85" s="17"/>
      <c r="K85" s="49"/>
      <c r="L85" s="19"/>
      <c r="M85" s="49"/>
      <c r="N85" s="19"/>
      <c r="O85" s="49"/>
      <c r="P85" s="17"/>
      <c r="Q85" s="13"/>
      <c r="R85" s="19">
        <f t="shared" si="38"/>
        <v>0</v>
      </c>
      <c r="S85" s="49">
        <f t="shared" si="39"/>
        <v>0</v>
      </c>
      <c r="T85" s="50">
        <f t="shared" si="35"/>
        <v>0</v>
      </c>
      <c r="Z85" s="13"/>
      <c r="AA85" s="13"/>
      <c r="AB85" s="13"/>
      <c r="AC85" s="77"/>
      <c r="AD85" s="13"/>
      <c r="AE85">
        <f t="shared" si="31"/>
        <v>1983</v>
      </c>
      <c r="AF85" s="13">
        <v>0.20267558528428076</v>
      </c>
      <c r="AG85" s="76">
        <f t="shared" si="30"/>
        <v>24.577231009568457</v>
      </c>
      <c r="AH85" s="13">
        <f>POWER(AG$120/AG84,1/ROWS(AG84:AG$119))-1</f>
        <v>9.0053982975975222E-2</v>
      </c>
    </row>
    <row r="86" spans="1:34" x14ac:dyDescent="0.45">
      <c r="Z86" s="13"/>
      <c r="AA86" s="13"/>
      <c r="AB86" s="13"/>
      <c r="AC86" s="77"/>
      <c r="AD86" s="13"/>
      <c r="AE86">
        <f t="shared" si="31"/>
        <v>1984</v>
      </c>
      <c r="AF86" s="13">
        <v>-3.7343079612267571E-2</v>
      </c>
      <c r="AG86" s="76">
        <f t="shared" si="30"/>
        <v>23.65944151532905</v>
      </c>
      <c r="AH86" s="13">
        <f>POWER(AG$120/AG85,1/ROWS(AG85:AG$119))-1</f>
        <v>8.6996115703497967E-2</v>
      </c>
    </row>
    <row r="87" spans="1:34" x14ac:dyDescent="0.45">
      <c r="Z87" s="13"/>
      <c r="AA87" s="13"/>
      <c r="AB87" s="13"/>
      <c r="AC87" s="77"/>
      <c r="AD87" s="13"/>
      <c r="AE87">
        <f t="shared" si="31"/>
        <v>1985</v>
      </c>
      <c r="AF87" s="13">
        <v>0.27657642786398173</v>
      </c>
      <c r="AG87" s="76">
        <f t="shared" si="30"/>
        <v>30.203085334895551</v>
      </c>
      <c r="AH87" s="13">
        <f>POWER(AG$120/AG86,1/ROWS(AG86:AG$119))-1</f>
        <v>9.0886714334046159E-2</v>
      </c>
    </row>
    <row r="88" spans="1:34" x14ac:dyDescent="0.45">
      <c r="Z88" s="13"/>
      <c r="AA88" s="13"/>
      <c r="AB88" s="13"/>
      <c r="AC88" s="77"/>
      <c r="AD88" s="13"/>
      <c r="AE88">
        <f t="shared" si="31"/>
        <v>1986</v>
      </c>
      <c r="AF88" s="13">
        <v>0.22583565009374795</v>
      </c>
      <c r="AG88" s="76">
        <f t="shared" si="30"/>
        <v>37.024018746338633</v>
      </c>
      <c r="AH88" s="13">
        <f>POWER(AG$120/AG87,1/ROWS(AG87:AG$119))-1</f>
        <v>8.5702781695639718E-2</v>
      </c>
    </row>
    <row r="89" spans="1:34" x14ac:dyDescent="0.45">
      <c r="A89" s="88" t="s">
        <v>39</v>
      </c>
      <c r="B89" s="88"/>
      <c r="C89" s="72"/>
      <c r="D89" s="87" t="s">
        <v>40</v>
      </c>
      <c r="E89" s="87"/>
      <c r="F89" s="87"/>
      <c r="G89" s="72"/>
      <c r="H89" s="81" t="s">
        <v>41</v>
      </c>
      <c r="I89" s="82"/>
      <c r="J89" s="72"/>
      <c r="K89" s="99" t="s">
        <v>42</v>
      </c>
      <c r="L89" s="100"/>
      <c r="M89" s="89" t="s">
        <v>43</v>
      </c>
      <c r="N89" s="96"/>
      <c r="O89" s="89" t="s">
        <v>44</v>
      </c>
      <c r="P89" s="96"/>
      <c r="Q89" s="96"/>
      <c r="R89" s="90"/>
      <c r="Z89" s="13"/>
      <c r="AA89" s="13"/>
      <c r="AB89" s="13"/>
      <c r="AC89" s="77"/>
      <c r="AD89" s="13"/>
      <c r="AE89">
        <f t="shared" si="31"/>
        <v>1987</v>
      </c>
      <c r="AF89" s="13">
        <v>2.2573839662447304E-2</v>
      </c>
      <c r="AG89" s="76">
        <f t="shared" si="30"/>
        <v>37.859793009177928</v>
      </c>
      <c r="AH89" s="13">
        <f>POWER(AG$120/AG88,1/ROWS(AG88:AG$119))-1</f>
        <v>8.1591859698369129E-2</v>
      </c>
    </row>
    <row r="90" spans="1:34" x14ac:dyDescent="0.45">
      <c r="A90" s="88"/>
      <c r="B90" s="88"/>
      <c r="D90" s="87"/>
      <c r="E90" s="87"/>
      <c r="F90" s="87"/>
      <c r="H90" s="83"/>
      <c r="I90" s="84"/>
      <c r="K90" s="101"/>
      <c r="L90" s="102"/>
      <c r="M90" s="91"/>
      <c r="N90" s="97"/>
      <c r="O90" s="91"/>
      <c r="P90" s="97"/>
      <c r="Q90" s="97"/>
      <c r="R90" s="92"/>
      <c r="Z90" s="13"/>
      <c r="AA90" s="13"/>
      <c r="AB90" s="13"/>
      <c r="AC90" s="77"/>
      <c r="AD90" s="13"/>
      <c r="AE90">
        <f t="shared" si="31"/>
        <v>1988</v>
      </c>
      <c r="AF90" s="13">
        <v>0.1185269238704354</v>
      </c>
      <c r="AG90" s="76">
        <f t="shared" si="30"/>
        <v>42.347197812927199</v>
      </c>
      <c r="AH90" s="13">
        <f>POWER(AG$120/AG89,1/ROWS(AG89:AG$119))-1</f>
        <v>8.3551351448402311E-2</v>
      </c>
    </row>
    <row r="91" spans="1:34" x14ac:dyDescent="0.45">
      <c r="A91" s="88"/>
      <c r="B91" s="88"/>
      <c r="D91" s="87"/>
      <c r="E91" s="87"/>
      <c r="F91" s="87"/>
      <c r="H91" s="83"/>
      <c r="I91" s="84"/>
      <c r="K91" s="101"/>
      <c r="L91" s="102"/>
      <c r="M91" s="91"/>
      <c r="N91" s="97"/>
      <c r="O91" s="91"/>
      <c r="P91" s="97"/>
      <c r="Q91" s="97"/>
      <c r="R91" s="92"/>
      <c r="Z91" s="13"/>
      <c r="AA91" s="13"/>
      <c r="AB91" s="13"/>
      <c r="AC91" s="77"/>
      <c r="AD91" s="13"/>
      <c r="AE91">
        <f t="shared" si="31"/>
        <v>1989</v>
      </c>
      <c r="AF91" s="13">
        <v>0.26957484091118689</v>
      </c>
      <c r="AG91" s="76">
        <f t="shared" si="30"/>
        <v>53.762936926381613</v>
      </c>
      <c r="AH91" s="13">
        <f>POWER(AG$120/AG90,1/ROWS(AG90:AG$119))-1</f>
        <v>8.2404527079672718E-2</v>
      </c>
    </row>
    <row r="92" spans="1:34" x14ac:dyDescent="0.45">
      <c r="A92" s="88"/>
      <c r="B92" s="88"/>
      <c r="D92" s="87"/>
      <c r="E92" s="87"/>
      <c r="F92" s="87"/>
      <c r="H92" s="83"/>
      <c r="I92" s="84"/>
      <c r="K92" s="101"/>
      <c r="L92" s="102"/>
      <c r="M92" s="91"/>
      <c r="N92" s="97"/>
      <c r="O92" s="91"/>
      <c r="P92" s="97"/>
      <c r="Q92" s="97"/>
      <c r="R92" s="92"/>
      <c r="Z92" s="13"/>
      <c r="AA92" s="13"/>
      <c r="AB92" s="13"/>
      <c r="AC92" s="77"/>
      <c r="AD92" s="13"/>
      <c r="AE92">
        <f t="shared" si="31"/>
        <v>1990</v>
      </c>
      <c r="AF92" s="13">
        <v>-4.3404038936510236E-2</v>
      </c>
      <c r="AG92" s="76">
        <f t="shared" si="30"/>
        <v>51.429408318687798</v>
      </c>
      <c r="AH92" s="13">
        <f>POWER(AG$120/AG91,1/ROWS(AG91:AG$119))-1</f>
        <v>7.6467751476391177E-2</v>
      </c>
    </row>
    <row r="93" spans="1:34" x14ac:dyDescent="0.45">
      <c r="A93" s="88"/>
      <c r="B93" s="88"/>
      <c r="D93" s="87"/>
      <c r="E93" s="87"/>
      <c r="F93" s="87"/>
      <c r="H93" s="83"/>
      <c r="I93" s="84"/>
      <c r="K93" s="101"/>
      <c r="L93" s="102"/>
      <c r="M93" s="91"/>
      <c r="N93" s="97"/>
      <c r="O93" s="91"/>
      <c r="P93" s="97"/>
      <c r="Q93" s="97"/>
      <c r="R93" s="92"/>
      <c r="Z93" s="13"/>
      <c r="AA93" s="13"/>
      <c r="AB93" s="13"/>
      <c r="AC93" s="77"/>
      <c r="AD93" s="13"/>
      <c r="AE93">
        <f t="shared" si="31"/>
        <v>1991</v>
      </c>
      <c r="AF93" s="13">
        <v>0.20317424156130182</v>
      </c>
      <c r="AG93" s="76">
        <f t="shared" si="30"/>
        <v>61.8785393477837</v>
      </c>
      <c r="AH93" s="13">
        <f>POWER(AG$120/AG92,1/ROWS(AG92:AG$119))-1</f>
        <v>8.1016154252450567E-2</v>
      </c>
    </row>
    <row r="94" spans="1:34" x14ac:dyDescent="0.45">
      <c r="A94" s="88"/>
      <c r="B94" s="88"/>
      <c r="D94" s="87"/>
      <c r="E94" s="87"/>
      <c r="F94" s="87"/>
      <c r="H94" s="83"/>
      <c r="I94" s="84"/>
      <c r="K94" s="101"/>
      <c r="L94" s="102"/>
      <c r="M94" s="91"/>
      <c r="N94" s="97"/>
      <c r="O94" s="91"/>
      <c r="P94" s="97"/>
      <c r="Q94" s="97"/>
      <c r="R94" s="92"/>
      <c r="Z94" s="13"/>
      <c r="AA94" s="13"/>
      <c r="AB94" s="13"/>
      <c r="AC94" s="77"/>
      <c r="AD94" s="13"/>
      <c r="AE94">
        <f t="shared" si="31"/>
        <v>1992</v>
      </c>
      <c r="AF94" s="13">
        <v>4.1750820499873775E-2</v>
      </c>
      <c r="AG94" s="76">
        <f t="shared" si="30"/>
        <v>64.462019136887392</v>
      </c>
      <c r="AH94" s="13">
        <f>POWER(AG$120/AG93,1/ROWS(AG93:AG$119))-1</f>
        <v>7.6738140915414865E-2</v>
      </c>
    </row>
    <row r="95" spans="1:34" x14ac:dyDescent="0.45">
      <c r="A95" s="88"/>
      <c r="B95" s="88"/>
      <c r="D95" s="87"/>
      <c r="E95" s="87"/>
      <c r="F95" s="87"/>
      <c r="H95" s="83"/>
      <c r="I95" s="84"/>
      <c r="K95" s="101"/>
      <c r="L95" s="102"/>
      <c r="M95" s="91"/>
      <c r="N95" s="97"/>
      <c r="O95" s="91"/>
      <c r="P95" s="97"/>
      <c r="Q95" s="97"/>
      <c r="R95" s="92"/>
      <c r="Z95" s="13"/>
      <c r="AA95" s="13"/>
      <c r="AB95" s="13"/>
      <c r="AC95" s="77"/>
      <c r="AD95" s="13"/>
      <c r="AE95">
        <f t="shared" si="31"/>
        <v>1993</v>
      </c>
      <c r="AF95" s="13">
        <v>0.13722698494441254</v>
      </c>
      <c r="AG95" s="76">
        <f t="shared" si="30"/>
        <v>73.307947666471478</v>
      </c>
      <c r="AH95" s="13">
        <f>POWER(AG$120/AG94,1/ROWS(AG94:AG$119))-1</f>
        <v>7.8107024860757601E-2</v>
      </c>
    </row>
    <row r="96" spans="1:34" x14ac:dyDescent="0.45">
      <c r="A96" s="88"/>
      <c r="B96" s="88"/>
      <c r="D96" s="87"/>
      <c r="E96" s="87"/>
      <c r="F96" s="87"/>
      <c r="H96" s="83"/>
      <c r="I96" s="84"/>
      <c r="K96" s="101"/>
      <c r="L96" s="102"/>
      <c r="M96" s="91"/>
      <c r="N96" s="97"/>
      <c r="O96" s="91"/>
      <c r="P96" s="97"/>
      <c r="Q96" s="97"/>
      <c r="R96" s="92"/>
      <c r="Z96" s="13"/>
      <c r="AA96" s="13"/>
      <c r="AB96" s="13"/>
      <c r="AC96" s="77"/>
      <c r="AD96" s="13"/>
      <c r="AE96">
        <f t="shared" si="31"/>
        <v>1994</v>
      </c>
      <c r="AF96" s="13">
        <v>2.1389946991289488E-2</v>
      </c>
      <c r="AG96" s="76">
        <f t="shared" si="30"/>
        <v>74.876000781097531</v>
      </c>
      <c r="AH96" s="13">
        <f>POWER(AG$120/AG95,1/ROWS(AG95:AG$119))-1</f>
        <v>7.5807244888601133E-2</v>
      </c>
    </row>
    <row r="97" spans="1:34" x14ac:dyDescent="0.45">
      <c r="A97" s="88"/>
      <c r="B97" s="88"/>
      <c r="D97" s="87"/>
      <c r="E97" s="87"/>
      <c r="F97" s="87"/>
      <c r="H97" s="83"/>
      <c r="I97" s="84"/>
      <c r="K97" s="101"/>
      <c r="L97" s="102"/>
      <c r="M97" s="91"/>
      <c r="N97" s="97"/>
      <c r="O97" s="91"/>
      <c r="P97" s="97"/>
      <c r="Q97" s="97"/>
      <c r="R97" s="92"/>
      <c r="Z97" s="13"/>
      <c r="AA97" s="13"/>
      <c r="AB97" s="13"/>
      <c r="AC97" s="77"/>
      <c r="AD97" s="13"/>
      <c r="AE97">
        <f t="shared" si="31"/>
        <v>1995</v>
      </c>
      <c r="AF97" s="13">
        <v>0.33452430627999163</v>
      </c>
      <c r="AG97" s="76">
        <f t="shared" si="30"/>
        <v>99.92384299941429</v>
      </c>
      <c r="AH97" s="13">
        <f>POWER(AG$120/AG96,1/ROWS(AG96:AG$119))-1</f>
        <v>7.8136505849344839E-2</v>
      </c>
    </row>
    <row r="98" spans="1:34" x14ac:dyDescent="0.45">
      <c r="A98" s="88"/>
      <c r="B98" s="88"/>
      <c r="D98" s="87"/>
      <c r="E98" s="87"/>
      <c r="F98" s="87"/>
      <c r="H98" s="83"/>
      <c r="I98" s="84"/>
      <c r="K98" s="101"/>
      <c r="L98" s="102"/>
      <c r="M98" s="91"/>
      <c r="N98" s="97"/>
      <c r="O98" s="91"/>
      <c r="P98" s="97"/>
      <c r="Q98" s="97"/>
      <c r="R98" s="92"/>
      <c r="Z98" s="13"/>
      <c r="AA98" s="13"/>
      <c r="AB98" s="13"/>
      <c r="AC98" s="77"/>
      <c r="AD98" s="13"/>
      <c r="AE98">
        <f t="shared" si="31"/>
        <v>1996</v>
      </c>
      <c r="AF98" s="13">
        <v>0.26014734908444237</v>
      </c>
      <c r="AG98" s="76">
        <f t="shared" si="30"/>
        <v>125.91876586604194</v>
      </c>
      <c r="AH98" s="13">
        <f>POWER(AG$120/AG97,1/ROWS(AG97:AG$119))-1</f>
        <v>6.8182286132220771E-2</v>
      </c>
    </row>
    <row r="99" spans="1:34" x14ac:dyDescent="0.45">
      <c r="A99" s="88"/>
      <c r="B99" s="88"/>
      <c r="D99" s="87"/>
      <c r="E99" s="87"/>
      <c r="F99" s="87"/>
      <c r="H99" s="83"/>
      <c r="I99" s="84"/>
      <c r="K99" s="101"/>
      <c r="L99" s="102"/>
      <c r="M99" s="91"/>
      <c r="N99" s="97"/>
      <c r="O99" s="91"/>
      <c r="P99" s="97"/>
      <c r="Q99" s="97"/>
      <c r="R99" s="92"/>
      <c r="Z99" s="13"/>
      <c r="AA99" s="13"/>
      <c r="AB99" s="13"/>
      <c r="AC99" s="77"/>
      <c r="AD99" s="13"/>
      <c r="AE99">
        <f t="shared" si="31"/>
        <v>1997</v>
      </c>
      <c r="AF99" s="13">
        <v>0.22641626475195009</v>
      </c>
      <c r="AG99" s="76">
        <f t="shared" si="30"/>
        <v>154.42882249560651</v>
      </c>
      <c r="AH99" s="13">
        <f>POWER(AG$120/AG98,1/ROWS(AG98:AG$119))-1</f>
        <v>6.0187863028013489E-2</v>
      </c>
    </row>
    <row r="100" spans="1:34" x14ac:dyDescent="0.45">
      <c r="A100" s="88"/>
      <c r="B100" s="88"/>
      <c r="D100" s="87"/>
      <c r="E100" s="87"/>
      <c r="F100" s="87"/>
      <c r="H100" s="83"/>
      <c r="I100" s="84"/>
      <c r="K100" s="101"/>
      <c r="L100" s="102"/>
      <c r="M100" s="91"/>
      <c r="N100" s="97"/>
      <c r="O100" s="91"/>
      <c r="P100" s="97"/>
      <c r="Q100" s="97"/>
      <c r="R100" s="92"/>
      <c r="Z100" s="13"/>
      <c r="AA100" s="13"/>
      <c r="AB100" s="13"/>
      <c r="AC100" s="77"/>
      <c r="AD100" s="13"/>
      <c r="AE100">
        <f t="shared" si="31"/>
        <v>1998</v>
      </c>
      <c r="AF100" s="13">
        <v>0.16098276494316099</v>
      </c>
      <c r="AG100" s="76">
        <f t="shared" si="30"/>
        <v>179.28920132786587</v>
      </c>
      <c r="AH100" s="13">
        <f>POWER(AG$120/AG99,1/ROWS(AG99:AG$119))-1</f>
        <v>5.286013430376868E-2</v>
      </c>
    </row>
    <row r="101" spans="1:34" x14ac:dyDescent="0.45">
      <c r="A101" s="88"/>
      <c r="B101" s="88"/>
      <c r="D101" s="87"/>
      <c r="E101" s="87"/>
      <c r="F101" s="87"/>
      <c r="H101" s="83"/>
      <c r="I101" s="84"/>
      <c r="K101" s="101"/>
      <c r="L101" s="102"/>
      <c r="M101" s="91"/>
      <c r="N101" s="97"/>
      <c r="O101" s="91"/>
      <c r="P101" s="97"/>
      <c r="Q101" s="97"/>
      <c r="R101" s="92"/>
      <c r="Z101" s="13"/>
      <c r="AA101" s="13"/>
      <c r="AB101" s="13"/>
      <c r="AC101" s="77"/>
      <c r="AD101" s="13"/>
      <c r="AE101">
        <f t="shared" si="31"/>
        <v>1999</v>
      </c>
      <c r="AF101" s="13">
        <v>0.25221643758032553</v>
      </c>
      <c r="AG101" s="76">
        <f t="shared" si="30"/>
        <v>224.50888498340197</v>
      </c>
      <c r="AH101" s="13">
        <f>POWER(AG$120/AG100,1/ROWS(AG100:AG$119))-1</f>
        <v>4.7726496742609648E-2</v>
      </c>
    </row>
    <row r="102" spans="1:34" x14ac:dyDescent="0.45">
      <c r="A102" s="88"/>
      <c r="B102" s="88"/>
      <c r="D102" s="87"/>
      <c r="E102" s="87"/>
      <c r="F102" s="87"/>
      <c r="H102" s="83"/>
      <c r="I102" s="84"/>
      <c r="K102" s="101"/>
      <c r="L102" s="102"/>
      <c r="M102" s="91"/>
      <c r="N102" s="97"/>
      <c r="O102" s="91"/>
      <c r="P102" s="97"/>
      <c r="Q102" s="97"/>
      <c r="R102" s="92"/>
      <c r="Z102" s="13"/>
      <c r="AA102" s="13"/>
      <c r="AB102" s="13"/>
      <c r="AC102" s="77"/>
      <c r="AD102" s="13"/>
      <c r="AE102">
        <f t="shared" si="31"/>
        <v>2000</v>
      </c>
      <c r="AF102" s="13">
        <v>-6.1780796896608758E-2</v>
      </c>
      <c r="AG102" s="76">
        <f t="shared" si="30"/>
        <v>210.63854715875831</v>
      </c>
      <c r="AH102" s="13">
        <f>POWER(AG$120/AG101,1/ROWS(AG101:AG$119))-1</f>
        <v>3.7940806603368182E-2</v>
      </c>
    </row>
    <row r="103" spans="1:34" x14ac:dyDescent="0.45">
      <c r="A103" s="88"/>
      <c r="B103" s="88"/>
      <c r="D103" s="87"/>
      <c r="E103" s="87"/>
      <c r="F103" s="87"/>
      <c r="H103" s="83"/>
      <c r="I103" s="84"/>
      <c r="K103" s="101"/>
      <c r="L103" s="102"/>
      <c r="M103" s="91"/>
      <c r="N103" s="97"/>
      <c r="O103" s="91"/>
      <c r="P103" s="97"/>
      <c r="Q103" s="97"/>
      <c r="R103" s="92"/>
      <c r="Z103" s="13"/>
      <c r="AA103" s="13"/>
      <c r="AB103" s="13"/>
      <c r="AC103" s="77"/>
      <c r="AD103" s="13"/>
      <c r="AE103">
        <f t="shared" si="31"/>
        <v>2001</v>
      </c>
      <c r="AF103" s="13">
        <v>-7.0947825119590524E-2</v>
      </c>
      <c r="AG103" s="76">
        <f t="shared" si="30"/>
        <v>195.69420035149412</v>
      </c>
      <c r="AH103" s="13">
        <f>POWER(AG$120/AG102,1/ROWS(AG102:AG$119))-1</f>
        <v>4.3781782307935391E-2</v>
      </c>
    </row>
    <row r="104" spans="1:34" x14ac:dyDescent="0.45">
      <c r="A104" s="88"/>
      <c r="B104" s="88"/>
      <c r="D104" s="87"/>
      <c r="E104" s="87"/>
      <c r="F104" s="87"/>
      <c r="H104" s="83"/>
      <c r="I104" s="84"/>
      <c r="K104" s="101"/>
      <c r="L104" s="102"/>
      <c r="M104" s="91"/>
      <c r="N104" s="97"/>
      <c r="O104" s="91"/>
      <c r="P104" s="97"/>
      <c r="Q104" s="97"/>
      <c r="R104" s="92"/>
      <c r="Z104" s="13"/>
      <c r="AA104" s="13"/>
      <c r="AB104" s="13"/>
      <c r="AC104" s="77"/>
      <c r="AD104" s="13"/>
      <c r="AE104">
        <f t="shared" si="31"/>
        <v>2002</v>
      </c>
      <c r="AF104" s="13">
        <v>-0.16762660280397157</v>
      </c>
      <c r="AG104" s="76">
        <f t="shared" si="30"/>
        <v>162.89064635813338</v>
      </c>
      <c r="AH104" s="13">
        <f>POWER(AG$120/AG103,1/ROWS(AG103:AG$119))-1</f>
        <v>5.0955664818335134E-2</v>
      </c>
    </row>
    <row r="105" spans="1:34" x14ac:dyDescent="0.45">
      <c r="A105" s="88"/>
      <c r="B105" s="88"/>
      <c r="D105" s="87"/>
      <c r="E105" s="87"/>
      <c r="F105" s="87"/>
      <c r="H105" s="83"/>
      <c r="I105" s="84"/>
      <c r="K105" s="101"/>
      <c r="L105" s="102"/>
      <c r="M105" s="91"/>
      <c r="N105" s="97"/>
      <c r="O105" s="91"/>
      <c r="P105" s="97"/>
      <c r="Q105" s="97"/>
      <c r="R105" s="92"/>
      <c r="Z105" s="13"/>
      <c r="AA105" s="13"/>
      <c r="AB105" s="13"/>
      <c r="AC105" s="77"/>
      <c r="AD105" s="13"/>
      <c r="AE105">
        <f t="shared" si="31"/>
        <v>2003</v>
      </c>
      <c r="AF105" s="13">
        <v>0.25322029387541778</v>
      </c>
      <c r="AG105" s="76">
        <f t="shared" si="30"/>
        <v>204.13786369849666</v>
      </c>
      <c r="AH105" s="13">
        <f>POWER(AG$120/AG104,1/ROWS(AG104:AG$119))-1</f>
        <v>6.6383786069340811E-2</v>
      </c>
    </row>
    <row r="106" spans="1:34" x14ac:dyDescent="0.45">
      <c r="A106" s="88"/>
      <c r="B106" s="88"/>
      <c r="D106" s="87"/>
      <c r="E106" s="87"/>
      <c r="F106" s="87"/>
      <c r="H106" s="83"/>
      <c r="I106" s="84"/>
      <c r="K106" s="101"/>
      <c r="L106" s="102"/>
      <c r="M106" s="91"/>
      <c r="N106" s="97"/>
      <c r="O106" s="91"/>
      <c r="P106" s="97"/>
      <c r="Q106" s="97"/>
      <c r="R106" s="92"/>
      <c r="Z106" s="13"/>
      <c r="AA106" s="13"/>
      <c r="AB106" s="13"/>
      <c r="AC106" s="77"/>
      <c r="AD106" s="13"/>
      <c r="AE106">
        <f t="shared" si="31"/>
        <v>2004</v>
      </c>
      <c r="AF106" s="13">
        <v>3.1481074048919533E-2</v>
      </c>
      <c r="AG106" s="76">
        <f t="shared" si="30"/>
        <v>210.56434290177728</v>
      </c>
      <c r="AH106" s="13">
        <f>POWER(AG$120/AG105,1/ROWS(AG105:AG$119))-1</f>
        <v>5.49679699098371E-2</v>
      </c>
    </row>
    <row r="107" spans="1:34" x14ac:dyDescent="0.45">
      <c r="A107" s="88"/>
      <c r="B107" s="88"/>
      <c r="D107" s="87"/>
      <c r="E107" s="87"/>
      <c r="F107" s="87"/>
      <c r="H107" s="83"/>
      <c r="I107" s="84"/>
      <c r="K107" s="101"/>
      <c r="L107" s="102"/>
      <c r="M107" s="91"/>
      <c r="N107" s="97"/>
      <c r="O107" s="91"/>
      <c r="P107" s="97"/>
      <c r="Q107" s="97"/>
      <c r="R107" s="92"/>
      <c r="Z107" s="13"/>
      <c r="AA107" s="13"/>
      <c r="AB107" s="13"/>
      <c r="AC107" s="77"/>
      <c r="AD107" s="13"/>
      <c r="AE107">
        <f t="shared" si="31"/>
        <v>2005</v>
      </c>
      <c r="AF107" s="13">
        <v>-6.0743763331169154E-3</v>
      </c>
      <c r="AG107" s="76">
        <f t="shared" si="30"/>
        <v>209.2852958406564</v>
      </c>
      <c r="AH107" s="13">
        <f>POWER(AG$120/AG106,1/ROWS(AG106:AG$119))-1</f>
        <v>5.6665926880638873E-2</v>
      </c>
    </row>
    <row r="108" spans="1:34" x14ac:dyDescent="0.45">
      <c r="A108" s="88"/>
      <c r="B108" s="88"/>
      <c r="D108" s="87"/>
      <c r="E108" s="87"/>
      <c r="F108" s="87"/>
      <c r="H108" s="83"/>
      <c r="I108" s="84"/>
      <c r="K108" s="101"/>
      <c r="L108" s="102"/>
      <c r="M108" s="91"/>
      <c r="N108" s="97"/>
      <c r="O108" s="91"/>
      <c r="P108" s="97"/>
      <c r="Q108" s="97"/>
      <c r="R108" s="92"/>
      <c r="Z108" s="13"/>
      <c r="AA108" s="13"/>
      <c r="AB108" s="13"/>
      <c r="AC108" s="77"/>
      <c r="AD108" s="13"/>
      <c r="AE108">
        <f t="shared" si="31"/>
        <v>2006</v>
      </c>
      <c r="AF108" s="13">
        <v>0.16288313505948215</v>
      </c>
      <c r="AG108" s="76">
        <f t="shared" si="30"/>
        <v>243.37434094903372</v>
      </c>
      <c r="AH108" s="13">
        <f>POWER(AG$120/AG107,1/ROWS(AG107:AG$119))-1</f>
        <v>6.1653051556146199E-2</v>
      </c>
    </row>
    <row r="109" spans="1:34" x14ac:dyDescent="0.45">
      <c r="A109" s="88"/>
      <c r="B109" s="88"/>
      <c r="D109" s="87"/>
      <c r="E109" s="87"/>
      <c r="F109" s="87"/>
      <c r="H109" s="83"/>
      <c r="I109" s="84"/>
      <c r="K109" s="101"/>
      <c r="L109" s="102"/>
      <c r="M109" s="91"/>
      <c r="N109" s="97"/>
      <c r="O109" s="91"/>
      <c r="P109" s="97"/>
      <c r="Q109" s="97"/>
      <c r="R109" s="92"/>
      <c r="Z109" s="13"/>
      <c r="AA109" s="13"/>
      <c r="AB109" s="13"/>
      <c r="AC109" s="77"/>
      <c r="AD109" s="13"/>
      <c r="AE109">
        <f t="shared" si="31"/>
        <v>2007</v>
      </c>
      <c r="AF109" s="13">
        <v>6.4317350279221808E-2</v>
      </c>
      <c r="AG109" s="76">
        <f t="shared" si="30"/>
        <v>259.02753368482746</v>
      </c>
      <c r="AH109" s="13">
        <f>POWER(AG$120/AG108,1/ROWS(AG108:AG$119))-1</f>
        <v>5.3626028441053464E-2</v>
      </c>
    </row>
    <row r="110" spans="1:34" x14ac:dyDescent="0.45">
      <c r="A110" s="88"/>
      <c r="B110" s="88"/>
      <c r="D110" s="87"/>
      <c r="E110" s="87"/>
      <c r="F110" s="87"/>
      <c r="H110" s="83"/>
      <c r="I110" s="84"/>
      <c r="K110" s="101"/>
      <c r="L110" s="102"/>
      <c r="M110" s="91"/>
      <c r="N110" s="97"/>
      <c r="O110" s="91"/>
      <c r="P110" s="97"/>
      <c r="Q110" s="97"/>
      <c r="R110" s="92"/>
      <c r="Z110" s="13"/>
      <c r="AA110" s="13"/>
      <c r="AB110" s="13"/>
      <c r="AC110" s="77"/>
      <c r="AD110" s="13"/>
      <c r="AE110">
        <f t="shared" si="31"/>
        <v>2008</v>
      </c>
      <c r="AF110" s="13">
        <v>-0.33836997165430316</v>
      </c>
      <c r="AG110" s="76">
        <f t="shared" si="30"/>
        <v>171.38039445420833</v>
      </c>
      <c r="AH110" s="13">
        <f>POWER(AG$120/AG109,1/ROWS(AG109:AG$119))-1</f>
        <v>5.2659431846203475E-2</v>
      </c>
    </row>
    <row r="111" spans="1:34" x14ac:dyDescent="0.45">
      <c r="A111" s="88"/>
      <c r="B111" s="88"/>
      <c r="D111" s="87"/>
      <c r="E111" s="87"/>
      <c r="F111" s="87"/>
      <c r="H111" s="85"/>
      <c r="I111" s="86"/>
      <c r="K111" s="103"/>
      <c r="L111" s="104"/>
      <c r="M111" s="93"/>
      <c r="N111" s="98"/>
      <c r="O111" s="91"/>
      <c r="P111" s="97"/>
      <c r="Q111" s="97"/>
      <c r="R111" s="92"/>
      <c r="Z111" s="13"/>
      <c r="AA111" s="13"/>
      <c r="AB111" s="13"/>
      <c r="AC111" s="77"/>
      <c r="AD111" s="13"/>
      <c r="AE111">
        <f t="shared" si="31"/>
        <v>2009</v>
      </c>
      <c r="AF111" s="13">
        <v>0.18818785400375337</v>
      </c>
      <c r="AG111" s="76">
        <f t="shared" si="30"/>
        <v>203.63210310486255</v>
      </c>
      <c r="AH111" s="13">
        <f>POWER(AG$120/AG110,1/ROWS(AG110:AG$119))-1</f>
        <v>0.10269436171298607</v>
      </c>
    </row>
    <row r="112" spans="1:34" x14ac:dyDescent="0.45">
      <c r="O112" s="91"/>
      <c r="P112" s="97"/>
      <c r="Q112" s="97"/>
      <c r="R112" s="92"/>
      <c r="Z112" s="13"/>
      <c r="AA112" s="13"/>
      <c r="AB112" s="13"/>
      <c r="AC112" s="77"/>
      <c r="AD112" s="13"/>
      <c r="AE112">
        <f t="shared" si="31"/>
        <v>2010</v>
      </c>
      <c r="AF112" s="13">
        <v>0.11023302646720379</v>
      </c>
      <c r="AG112" s="76">
        <f t="shared" si="30"/>
        <v>226.07908611599325</v>
      </c>
      <c r="AH112" s="13">
        <f>POWER(AG$120/AG111,1/ROWS(AG111:AG$119))-1</f>
        <v>9.3583189491116547E-2</v>
      </c>
    </row>
    <row r="113" spans="15:34" x14ac:dyDescent="0.45">
      <c r="O113" s="93"/>
      <c r="P113" s="98"/>
      <c r="Q113" s="98"/>
      <c r="R113" s="94"/>
      <c r="Z113" s="13"/>
      <c r="AA113" s="13"/>
      <c r="AB113" s="13"/>
      <c r="AC113" s="77"/>
      <c r="AD113" s="13"/>
      <c r="AE113">
        <f t="shared" si="31"/>
        <v>2011</v>
      </c>
      <c r="AF113" s="13">
        <v>5.5283908197876652E-2</v>
      </c>
      <c r="AG113" s="76">
        <f t="shared" si="30"/>
        <v>238.57762155828968</v>
      </c>
      <c r="AH113" s="13">
        <f>POWER(AG$120/AG112,1/ROWS(AG112:AG$119))-1</f>
        <v>9.1519593723819792E-2</v>
      </c>
    </row>
    <row r="114" spans="15:34" x14ac:dyDescent="0.45">
      <c r="Z114" s="13"/>
      <c r="AA114" s="13"/>
      <c r="AB114" s="13"/>
      <c r="AC114" s="77"/>
      <c r="AD114" s="13"/>
      <c r="AE114">
        <f t="shared" si="31"/>
        <v>2012</v>
      </c>
      <c r="AF114" s="13">
        <v>7.2566044283801423E-2</v>
      </c>
      <c r="AG114" s="76">
        <f t="shared" si="30"/>
        <v>255.89025580941254</v>
      </c>
      <c r="AH114" s="13">
        <f>POWER(AG$120/AG113,1/ROWS(AG113:AG$119))-1</f>
        <v>9.6796709825854421E-2</v>
      </c>
    </row>
    <row r="115" spans="15:34" x14ac:dyDescent="0.45">
      <c r="Z115" s="13"/>
      <c r="AA115" s="13"/>
      <c r="AB115" s="13"/>
      <c r="AC115" s="77"/>
      <c r="AD115" s="13"/>
      <c r="AE115">
        <f t="shared" si="31"/>
        <v>2013</v>
      </c>
      <c r="AF115" s="13">
        <v>0.26499411636322567</v>
      </c>
      <c r="AG115" s="76">
        <f t="shared" si="30"/>
        <v>323.69966803358761</v>
      </c>
      <c r="AH115" s="13">
        <f>POWER(AG$120/AG114,1/ROWS(AG114:AG$119))-1</f>
        <v>0.10088804319563294</v>
      </c>
    </row>
    <row r="116" spans="15:34" x14ac:dyDescent="0.45">
      <c r="Z116" s="13"/>
      <c r="AA116" s="13"/>
      <c r="AB116" s="13"/>
      <c r="AC116" s="77"/>
      <c r="AD116" s="13"/>
      <c r="AE116">
        <f t="shared" si="31"/>
        <v>2014</v>
      </c>
      <c r="AF116" s="13">
        <v>7.5190659638310731E-2</v>
      </c>
      <c r="AG116" s="76">
        <f t="shared" si="30"/>
        <v>348.03885959773527</v>
      </c>
      <c r="AH116" s="13">
        <f>POWER(AG$120/AG115,1/ROWS(AG115:AG$119))-1</f>
        <v>7.0715487704644087E-2</v>
      </c>
    </row>
    <row r="117" spans="15:34" x14ac:dyDescent="0.45">
      <c r="Z117" s="13"/>
      <c r="AA117" s="13"/>
      <c r="AB117" s="13"/>
      <c r="AC117" s="77"/>
      <c r="AD117" s="13"/>
      <c r="AE117">
        <f t="shared" si="31"/>
        <v>2015</v>
      </c>
      <c r="AF117" s="13">
        <v>-2.2332852869904052E-2</v>
      </c>
      <c r="AG117" s="76">
        <f t="shared" si="30"/>
        <v>340.26615895332986</v>
      </c>
      <c r="AH117" s="13">
        <f>POWER(AG$120/AG116,1/ROWS(AG116:AG$119))-1</f>
        <v>6.9599608163982252E-2</v>
      </c>
    </row>
    <row r="118" spans="15:34" x14ac:dyDescent="0.45">
      <c r="Z118" s="13"/>
      <c r="AA118" s="13"/>
      <c r="AB118" s="13"/>
      <c r="AC118" s="77"/>
      <c r="AD118" s="13"/>
      <c r="AE118">
        <f t="shared" si="31"/>
        <v>2016</v>
      </c>
      <c r="AF118" s="13">
        <v>0.13415012771857504</v>
      </c>
      <c r="AG118" s="76">
        <f t="shared" si="30"/>
        <v>385.91290763522801</v>
      </c>
      <c r="AH118" s="13">
        <f>POWER(AG$120/AG117,1/ROWS(AG117:AG$119))-1</f>
        <v>0.10212614835079048</v>
      </c>
    </row>
    <row r="119" spans="15:34" x14ac:dyDescent="0.45">
      <c r="Z119" s="13"/>
      <c r="AA119" s="13"/>
      <c r="AB119" s="13"/>
      <c r="AC119" s="77"/>
      <c r="AD119" s="13"/>
      <c r="AE119">
        <f t="shared" si="31"/>
        <v>2017</v>
      </c>
      <c r="AF119" s="13">
        <v>0.25080809205266519</v>
      </c>
      <c r="AG119" s="76">
        <f t="shared" si="30"/>
        <v>482.70298769771597</v>
      </c>
      <c r="AH119" s="13">
        <f>POWER(AG$120/AG118,1/ROWS(AG118:AG$119))-1</f>
        <v>8.6454858693609138E-2</v>
      </c>
    </row>
    <row r="120" spans="15:34" x14ac:dyDescent="0.45">
      <c r="Z120" s="13"/>
      <c r="AA120" s="13"/>
      <c r="AB120" s="13"/>
      <c r="AC120" s="77"/>
      <c r="AD120" s="13"/>
      <c r="AE120">
        <f t="shared" si="31"/>
        <v>2018</v>
      </c>
      <c r="AF120" s="13">
        <v>-5.6302747416787535E-2</v>
      </c>
      <c r="AG120" s="76">
        <f t="shared" si="30"/>
        <v>455.52548330404278</v>
      </c>
      <c r="AH120" s="13">
        <f>POWER(AG$120/AG119,1/ROWS(AG119:AG$119))-1</f>
        <v>-5.6302747416787535E-2</v>
      </c>
    </row>
    <row r="122" spans="15:34" x14ac:dyDescent="0.45">
      <c r="AF122" s="13"/>
    </row>
  </sheetData>
  <mergeCells count="15">
    <mergeCell ref="AE1:AH1"/>
    <mergeCell ref="V2:W2"/>
    <mergeCell ref="V22:W83"/>
    <mergeCell ref="A89:B111"/>
    <mergeCell ref="D89:F111"/>
    <mergeCell ref="H89:I111"/>
    <mergeCell ref="K89:L111"/>
    <mergeCell ref="M89:N111"/>
    <mergeCell ref="O89:R113"/>
    <mergeCell ref="V1:W1"/>
    <mergeCell ref="A1:B1"/>
    <mergeCell ref="D1:F1"/>
    <mergeCell ref="H1:I1"/>
    <mergeCell ref="K1:T1"/>
    <mergeCell ref="Y1:AC1"/>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Bucket Model</vt:lpstr>
      <vt:lpstr>Random Decades</vt:lpstr>
      <vt:lpstr>Random Decades (Deferred)</vt:lpstr>
      <vt:lpstr>Random Decades (No Bonds)</vt:lpstr>
      <vt:lpstr>Random Decades (No Cash)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Jeffrey Glen Jackson</dc:creator>
  <cp:lastModifiedBy>Jeffrey Glen Jackson</cp:lastModifiedBy>
  <dcterms:created xsi:type="dcterms:W3CDTF">2019-06-20T18:32:08Z</dcterms:created>
  <dcterms:modified xsi:type="dcterms:W3CDTF">2019-06-28T13:48:45Z</dcterms:modified>
</cp:coreProperties>
</file>